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New\Desktop\38 сесія\"/>
    </mc:Choice>
  </mc:AlternateContent>
  <bookViews>
    <workbookView xWindow="0" yWindow="0" windowWidth="19200" windowHeight="8130"/>
  </bookViews>
  <sheets>
    <sheet name="Прескурант" sheetId="1" r:id="rId1"/>
  </sheets>
  <externalReferences>
    <externalReference r:id="rId2"/>
    <externalReference r:id="rId3"/>
    <externalReference r:id="rId4"/>
  </externalReferences>
  <definedNames>
    <definedName name="_xlnm.Print_Area" localSheetId="0">Прескурант!$A$1:$D$114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51" i="1" l="1"/>
  <c r="B51" i="1"/>
  <c r="D50" i="1"/>
  <c r="B50" i="1"/>
  <c r="D49" i="1"/>
  <c r="B49" i="1"/>
  <c r="D48" i="1"/>
  <c r="B48" i="1"/>
  <c r="D47" i="1"/>
  <c r="B47" i="1"/>
  <c r="D46" i="1"/>
  <c r="B46" i="1"/>
  <c r="D45" i="1"/>
  <c r="B45" i="1"/>
  <c r="D44" i="1"/>
  <c r="B44" i="1"/>
  <c r="D43" i="1"/>
  <c r="B43" i="1"/>
  <c r="D42" i="1"/>
  <c r="B42" i="1"/>
  <c r="D41" i="1" l="1"/>
  <c r="D40" i="1"/>
  <c r="D32" i="1" l="1"/>
  <c r="D31" i="1"/>
  <c r="D30" i="1"/>
  <c r="D108" i="1" l="1"/>
  <c r="D107" i="1"/>
  <c r="D106" i="1"/>
  <c r="D39" i="1" l="1"/>
  <c r="D38" i="1"/>
  <c r="D37" i="1"/>
  <c r="D36" i="1"/>
  <c r="D110" i="1" l="1"/>
  <c r="D109" i="1"/>
  <c r="D103" i="1"/>
  <c r="D101" i="1"/>
  <c r="D100" i="1"/>
  <c r="D99" i="1"/>
  <c r="D98" i="1"/>
  <c r="D97" i="1"/>
  <c r="D96" i="1"/>
  <c r="D95" i="1"/>
  <c r="D93" i="1"/>
  <c r="D92" i="1"/>
  <c r="D91" i="1"/>
  <c r="D90" i="1"/>
  <c r="D89" i="1"/>
  <c r="D88" i="1"/>
  <c r="D87" i="1"/>
  <c r="D86" i="1"/>
  <c r="D85" i="1"/>
  <c r="D84" i="1"/>
  <c r="D81" i="1"/>
  <c r="D75" i="1"/>
  <c r="D74" i="1"/>
  <c r="D73" i="1"/>
  <c r="D72" i="1"/>
  <c r="D70" i="1"/>
  <c r="D69" i="1"/>
  <c r="D68" i="1"/>
  <c r="D67" i="1"/>
  <c r="D64" i="1"/>
  <c r="D63" i="1"/>
  <c r="D62" i="1"/>
  <c r="D61" i="1"/>
  <c r="D35" i="1"/>
  <c r="D34" i="1"/>
  <c r="D33" i="1"/>
  <c r="D29" i="1"/>
  <c r="D28" i="1"/>
  <c r="D27" i="1"/>
  <c r="D26" i="1"/>
  <c r="D25" i="1"/>
  <c r="D19" i="1"/>
  <c r="D18" i="1"/>
  <c r="D17" i="1"/>
  <c r="D16" i="1"/>
  <c r="D15" i="1"/>
  <c r="D14" i="1"/>
  <c r="D13" i="1"/>
  <c r="D12" i="1"/>
</calcChain>
</file>

<file path=xl/sharedStrings.xml><?xml version="1.0" encoding="utf-8"?>
<sst xmlns="http://schemas.openxmlformats.org/spreadsheetml/2006/main" count="263" uniqueCount="203">
  <si>
    <t>№ з/п</t>
  </si>
  <si>
    <t>Найменування послуг</t>
  </si>
  <si>
    <t>Одиниця виміру</t>
  </si>
  <si>
    <t>ВАРТІСТЬ</t>
  </si>
  <si>
    <t>Медичне обслуговування закладів відпочинку всіх типів, спортивних змагань, масових культурних та громадських заходів, тощо</t>
  </si>
  <si>
    <t>1.1.</t>
  </si>
  <si>
    <t>1.2.</t>
  </si>
  <si>
    <t>1.3.</t>
  </si>
  <si>
    <t>1.4.</t>
  </si>
  <si>
    <t>1.5.</t>
  </si>
  <si>
    <t>1.6.</t>
  </si>
  <si>
    <t>1.7.</t>
  </si>
  <si>
    <t>1.8.</t>
  </si>
  <si>
    <t>Консультативні послуги за зверненнями громадян, що надаються без направлення лікаря КП"КНП "Тетіївський ЦПМСД"</t>
  </si>
  <si>
    <t>2.1.</t>
  </si>
  <si>
    <t>2.2.</t>
  </si>
  <si>
    <t>2.3.</t>
  </si>
  <si>
    <t>платних послуг у Комунальному комерційному "Комунальному некомерційному підприємству "Тетіївському центру медико-санітарної допомоги"                                   Тетіївської міської ради</t>
  </si>
  <si>
    <t>Присутність при змаганнях лікаря загальної практики сімейної медицини (ЗПСМ)</t>
  </si>
  <si>
    <t>Присутність при змаганнях медичної сестри ЗПСМ/фельдшера</t>
  </si>
  <si>
    <t>Вимірювання артеріального тиску (АТ), пульсу</t>
  </si>
  <si>
    <t>Внутрішньо м'язові ін'єкції</t>
  </si>
  <si>
    <t>Внутрішньовенні ін'єкціі</t>
  </si>
  <si>
    <t>Огляд при проведенні змагань лікарем загальної практики сімейної медицини (ЗПСМ)</t>
  </si>
  <si>
    <t>одна година</t>
  </si>
  <si>
    <t>одне дослідження (п'ять хвилин)</t>
  </si>
  <si>
    <t>одна ін'єкція (десять хвилин)</t>
  </si>
  <si>
    <t>один огляд (двадцять хвилин)</t>
  </si>
  <si>
    <t>одна година, відомість використаних ліків</t>
  </si>
  <si>
    <t>3.1.</t>
  </si>
  <si>
    <t>3.2.</t>
  </si>
  <si>
    <t>3.3.</t>
  </si>
  <si>
    <t>3.4.</t>
  </si>
  <si>
    <t>3.5.</t>
  </si>
  <si>
    <t>3.6.</t>
  </si>
  <si>
    <t>3.7.</t>
  </si>
  <si>
    <t>3.8.</t>
  </si>
  <si>
    <t>3.9.</t>
  </si>
  <si>
    <t>3.10.</t>
  </si>
  <si>
    <t>3.11.</t>
  </si>
  <si>
    <t>Послуги за зверненнями громадян (діагностичні процедури, маніпуляції), що надаються без направлення лікаря КП"КНП "Тетіївський ЦПМСД"</t>
  </si>
  <si>
    <t>Електрокардіографія (ЕКГ)</t>
  </si>
  <si>
    <t>Загальний аналіз крові на гематологічному аналізаторі</t>
  </si>
  <si>
    <t>Аналіз крові на глюкозу (глюкометром)</t>
  </si>
  <si>
    <t>Забір крові</t>
  </si>
  <si>
    <t>Забір венозної крові для загального аналізу крові та глюкози для біохімічних досліджень</t>
  </si>
  <si>
    <t>Ін'єкції внутрішньовенних розчинів</t>
  </si>
  <si>
    <t>Вливання інфузійних розчинів</t>
  </si>
  <si>
    <t>Ін'єкції внутрішньо м'язових розчинів</t>
  </si>
  <si>
    <t>Аналіз сечі загальний</t>
  </si>
  <si>
    <t>одне дослідження (двадцять хвилин)</t>
  </si>
  <si>
    <t>одне дослідження (тридцять хвилин)</t>
  </si>
  <si>
    <t>одне дослідження (десять хвилин)</t>
  </si>
  <si>
    <t>одна процедура (десять хвилин)</t>
  </si>
  <si>
    <t>одна процедура (тридцять хвилин)</t>
  </si>
  <si>
    <t>одна процедура (п'ять хвилин)</t>
  </si>
  <si>
    <t>одне дослідження</t>
  </si>
  <si>
    <t>4.1.</t>
  </si>
  <si>
    <t>4.2.</t>
  </si>
  <si>
    <t>Проведення профілактичних щеплень особам, які бажають їх зробити, поза схеми імунізації, згідно з Національним календарем щеплень</t>
  </si>
  <si>
    <t>Проведення профілактичних щеплень особам, які від'їзжають за кордон за викликом, для отримання виїзної візи для оздоровлення в зарубіжних лікувальних або санаторних закладах, у туристичні подорожі, тощо, за власним бажанням, або на вимогу сторони, що запрошує</t>
  </si>
  <si>
    <t>Консультація лікаря-терапевта                (без укладання декларації)</t>
  </si>
  <si>
    <t>Огляд лікарем загальної практики сімейної медицини (ЗПСМ)</t>
  </si>
  <si>
    <t>одне щеплення (десять хвилин)</t>
  </si>
  <si>
    <t>5.1.</t>
  </si>
  <si>
    <t>5.2.</t>
  </si>
  <si>
    <t>Медичне обслуговування, зокрема із застосуванням телемедицини, за договорами із суб'єктами господарювання, страховими організаціями</t>
  </si>
  <si>
    <t>6.1.</t>
  </si>
  <si>
    <t>6.2.</t>
  </si>
  <si>
    <t>6.3.</t>
  </si>
  <si>
    <t>6.4.</t>
  </si>
  <si>
    <t>7.1.</t>
  </si>
  <si>
    <t>7.1.1.</t>
  </si>
  <si>
    <t>7.1.2.</t>
  </si>
  <si>
    <t>7.1.3.</t>
  </si>
  <si>
    <t>7.1.4.</t>
  </si>
  <si>
    <t>7.2.</t>
  </si>
  <si>
    <t>7.2.1.</t>
  </si>
  <si>
    <t>7.2.2.</t>
  </si>
  <si>
    <t>7.2.3.</t>
  </si>
  <si>
    <t>7.2.4.</t>
  </si>
  <si>
    <t>8.1.</t>
  </si>
  <si>
    <t>8.2.</t>
  </si>
  <si>
    <t>8.3.</t>
  </si>
  <si>
    <t>Стажування лікарів-інтернів, які закінчили недержавні вищі медичні заклади освіти, закінчили державні вищі медичні заклади освіти на умовах контракту, прийняті на роботу в недержавні заклади охорони здоров'я, повторно проходять інтернатуру, бажають отримати другу спеціальність в інтернатурі</t>
  </si>
  <si>
    <t>9.1.</t>
  </si>
  <si>
    <t>Послуги Лікарсько-Консультативної Комісії без направлення лікаря КП"КНП "Тетіївський ЦПМСД"</t>
  </si>
  <si>
    <t>10.1.</t>
  </si>
  <si>
    <t>10.1.1.</t>
  </si>
  <si>
    <t>10.1.2.</t>
  </si>
  <si>
    <t>10.1.3.</t>
  </si>
  <si>
    <t>10.1.4.</t>
  </si>
  <si>
    <t>10.1.5.</t>
  </si>
  <si>
    <t>10.1.6.</t>
  </si>
  <si>
    <t>10.1.7.</t>
  </si>
  <si>
    <t>10.1.8.</t>
  </si>
  <si>
    <t>10.1.9.</t>
  </si>
  <si>
    <t>10.1.10.</t>
  </si>
  <si>
    <t>Питання Лікарської Комісії</t>
  </si>
  <si>
    <t>10.2.</t>
  </si>
  <si>
    <t>Питання ЛікарськоКонсультативної Комісії</t>
  </si>
  <si>
    <t>10.2.1.</t>
  </si>
  <si>
    <t>10.2.2.</t>
  </si>
  <si>
    <t>10.2.3.</t>
  </si>
  <si>
    <t>10.2.4.</t>
  </si>
  <si>
    <t>10.2.5.</t>
  </si>
  <si>
    <t>10.2.6.</t>
  </si>
  <si>
    <t>10.2.7.</t>
  </si>
  <si>
    <t>Видача копії медичної довідки, витягу з історії хвороби</t>
  </si>
  <si>
    <t>11.1.</t>
  </si>
  <si>
    <t>Медичний супровід працівниками ЦПМСД до дитячих закладів оздоровлення та відпочинку, санаторіїв</t>
  </si>
  <si>
    <t>Медичний супровід працівниками ЦПМСД до дитячих закладів оздоровлення та відпочинку, санаторіїв із застосуванням невідкладної допомоги (вартість ліків відшкодовується згідно відомостей використаних ліків)</t>
  </si>
  <si>
    <t>Проведення щозмінного дорейсового та післярейсового медичних оглядів водіїв транспортних засобів</t>
  </si>
  <si>
    <t>Проведення щозмінного дорейсового та післярейсового медичних оглядів водіїв транспортних засобів при підозрі на вживання алкоголю та наркотичних засобів</t>
  </si>
  <si>
    <t>один огляд                                     (сімнадцять хвилин)</t>
  </si>
  <si>
    <t>Проведення внутрішньовенних краплинних введень лікарських засобів медичними працівниками ЦПМСД</t>
  </si>
  <si>
    <t>без витратних матеріалів ЦПМСД</t>
  </si>
  <si>
    <t>одна процедура (одна година п'ятнадцять хвилин)</t>
  </si>
  <si>
    <t>Проведення ін'єкцій (внутрішньовенних, внутрішньо м'язових, підшкірних) медичними працівниками ЦПМСД</t>
  </si>
  <si>
    <t>Стажування лікарів-інтернів</t>
  </si>
  <si>
    <t>Проведення Експертизи тимчасової непрацездатності тривалістю хвороби понад 15 днів до 30 днів (ЛК)</t>
  </si>
  <si>
    <t>Проведення Експертизи тимчасової непрацездатності тривалістю хвороби до строків направлення їх на ЛКК</t>
  </si>
  <si>
    <t>Проведення консультації та вирішення питання направлення на МСЕК пацієнтів зі складними діагнозами, тривалими термінами лікування по тимчасовій непрацездатності, стійкими ознаками втрати непрацездатності</t>
  </si>
  <si>
    <t>Видача застрахованим особам, особам з інвалідністю довідки для отримання путівки в санаторно-курортний заклад (форма №070/о)</t>
  </si>
  <si>
    <t>Видача висновку ЛК про тимчасове переведення на роботу до 30 днів з полегшеними умовами праці за станом здоров'я чи усунення протипоказаних виробничих факторів</t>
  </si>
  <si>
    <t>Видача висновку ЛК про тимчасове переведення на іншу роботу при наявності протипоказань до шкідливих виробничих факторів</t>
  </si>
  <si>
    <t>Видача висновку про потребу постійного стороннього догляду</t>
  </si>
  <si>
    <t>Видача висновку про можливість надавати соціальний догляд за немобільним хворим</t>
  </si>
  <si>
    <t>Видача висновку про отримання реабілітаційного лікування по професійному захворюванню</t>
  </si>
  <si>
    <t>Проведення Експертизи тимчасової непрацездатності тривалістю хвороби понад 30 днів (ЛКК) з контролем проведення обстеження, лікування, встановленого діагнозу, обгрунтування видачі та продовження документів, що засвідчують тимчасову непрацездатність громадян</t>
  </si>
  <si>
    <t>Вирішення питання щодо обгрунтованості видачі паперових документів за минулий час, що засвідчують тимчасову непрацездатність громадян при відсутності формування Е-лікарняного</t>
  </si>
  <si>
    <t>Вирішення питання направлення на комісію або консультацію МСЕК</t>
  </si>
  <si>
    <t>Вирішення питання видачі довідки про потребу дитини (дитини-інваліда) у домашньому догляді (форма №080/о)</t>
  </si>
  <si>
    <t>Вирішення питання про видачу висновків на дитину з інвалідністю до 18 років, за потребою встановлення підгрупи "А"</t>
  </si>
  <si>
    <t>Вирішення питання про видачу та контроль ІПР на дитину з інвалідністю в технічних засобах реабілітації</t>
  </si>
  <si>
    <t>Вирішення питання:                                  а) про видачу висновків для звільнення від проходження державної підсумкової атестації учнів (вихованців) ЗОЗ;                                 б) про створення особливих (спеціальних) умов проходження зовнішнього незалежного оцінювання; в) про проведення на індивідуальну форму навчання в загальноосвітніх навчальних закладах;                                 г) про академічну відпустку за станом здоров'я (за клопотанням навчального закладу)</t>
  </si>
  <si>
    <t>Видача копії медичної довідки</t>
  </si>
  <si>
    <t>одна копія              (десять хвилин)</t>
  </si>
  <si>
    <t>Консультація лікаря-педіатра                (без укладання декларації)</t>
  </si>
  <si>
    <t>Супровід масових заходів із застосуванням невідкладної допомоги (вартість ліків відшкодовується додатково згідно відомостей використаних ліків; вартість палива відшкодовується додатково згідно відомості про відстань у км)</t>
  </si>
  <si>
    <t>одна година, відомість використаних ліків,               відомість про відстань (км)</t>
  </si>
  <si>
    <t>Інгаляції на Небулайзері (вартість лікарського засобу не включена)</t>
  </si>
  <si>
    <t>Огляд в долікарському кабінеті (вимірювання росту; зважування ваги; спірометрія; кистьова динамометрія)</t>
  </si>
  <si>
    <t>один огляд                (двадцять хвилин)</t>
  </si>
  <si>
    <t>Проведення профілактичних щеплень (вартість вакцини не включена) дорослим особам та дітям</t>
  </si>
  <si>
    <t>з використанням витратних матеріалів ЦПМСД (вартість медикаментів не включена)</t>
  </si>
  <si>
    <t>з використанням витратних матеріалів та автотранспорту ЦПМСД (вартість медикаментів та палива не включена)</t>
  </si>
  <si>
    <t>без витратних матеріалів з використанням автотранспорту ЦПМСД (вартість палива не включена)</t>
  </si>
  <si>
    <t>Консультативний огляд лікарем загальної практики сімейної медицини (ЗПСМ) (без лабораторних обстежень)</t>
  </si>
  <si>
    <t>Консультативний огляд лікарем-педіатром (без лабораторних обстежень)</t>
  </si>
  <si>
    <t>Консультативний огляд лікарем-педіатром з тестуванням на визначення ацетону в сечі (без лабораторних обстежень)</t>
  </si>
  <si>
    <t>один місяць</t>
  </si>
  <si>
    <t>консультація по веденню документації (двадцять хвилин)</t>
  </si>
  <si>
    <t>оформлення довідки                  (двадцять хвилин)</t>
  </si>
  <si>
    <t>оформлення документації (двадцять хвилин)</t>
  </si>
  <si>
    <t>консультація (двадцять хвилин)</t>
  </si>
  <si>
    <t>Медична допомога хворим удома, зокрема із застосуванням телемедицини (діагностичне обстеження, процедури, маніпуляції, консультування, догляд)</t>
  </si>
  <si>
    <t>Медичне обслуговування іноземних громадян, які тимчасово перебувають на території України, в тому числі за договорами страхування</t>
  </si>
  <si>
    <t>Транспортні перевезення (перевезення хворих автомобілем)</t>
  </si>
  <si>
    <t>12.1.</t>
  </si>
  <si>
    <t xml:space="preserve">один кілометр            </t>
  </si>
  <si>
    <t>12.2.</t>
  </si>
  <si>
    <t>50 км зона</t>
  </si>
  <si>
    <t>12.3.</t>
  </si>
  <si>
    <t>100 км зона</t>
  </si>
  <si>
    <t>Ціна послуги, грн.</t>
  </si>
  <si>
    <t>3.12.</t>
  </si>
  <si>
    <t>Тест на  ВІЛ</t>
  </si>
  <si>
    <t>3.13.</t>
  </si>
  <si>
    <t>Тест на гепатит С</t>
  </si>
  <si>
    <t>3.14.</t>
  </si>
  <si>
    <t>Тест на гепатит В</t>
  </si>
  <si>
    <t>3.15.</t>
  </si>
  <si>
    <t>Тест на Тропонін</t>
  </si>
  <si>
    <t>Консультація лікаря загальної практики сімейної медицини (ЗПСМ)                    (без укладання декларації)</t>
  </si>
  <si>
    <t>3.16.</t>
  </si>
  <si>
    <t>3.17.</t>
  </si>
  <si>
    <t>Аналіз крові на холестерин</t>
  </si>
  <si>
    <t>Постановка внутрішньовенного катетера</t>
  </si>
  <si>
    <t>одна процедура (п'ятнадцять хвилин)</t>
  </si>
  <si>
    <t>3.18.</t>
  </si>
  <si>
    <t>3.19.</t>
  </si>
  <si>
    <t>одне дослідження (п'ятнадцять хвилин)</t>
  </si>
  <si>
    <t>3.20.</t>
  </si>
  <si>
    <t>одне дослідження (двадцять п'ять хвилин)</t>
  </si>
  <si>
    <t>3.21.</t>
  </si>
  <si>
    <t>3.22.</t>
  </si>
  <si>
    <t>3.23.</t>
  </si>
  <si>
    <t>3.24.</t>
  </si>
  <si>
    <t>3.25.</t>
  </si>
  <si>
    <t>3.26.</t>
  </si>
  <si>
    <t>3.27.</t>
  </si>
  <si>
    <t>одне дослідження (сто двадцять хвилин)</t>
  </si>
  <si>
    <t>Огляд при проведенні змагань медичною сестрою ЗПСМ/фельдшером</t>
  </si>
  <si>
    <t>Медичний супровід працівниками чергового кабінету</t>
  </si>
  <si>
    <t>Медичний супровід хворих в лежачому положенні (RENAULT MASTER, DUSTER)</t>
  </si>
  <si>
    <t>Медичний супровід хворих (NIVA CHEVROLET) (А-95)</t>
  </si>
  <si>
    <t>Медичний супровід хворих (NIVA CHEVROLET) (Газ скраплений)</t>
  </si>
  <si>
    <t xml:space="preserve">Доплата за медичний супровід за виїзд за межі міста </t>
  </si>
  <si>
    <t>Додаток 2</t>
  </si>
  <si>
    <t xml:space="preserve">до рішення Тетіївської міської ради </t>
  </si>
  <si>
    <t>VIII скликання</t>
  </si>
  <si>
    <t xml:space="preserve">24.06.2025 №    -38-VІІІ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</si>
</sst>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/>
    <xf numFmtId="0" fontId="4" fillId="0" borderId="1" xfId="0" applyFont="1" applyBorder="1" applyAlignment="1">
      <alignment horizontal="center"/>
    </xf>
    <xf numFmtId="0" fontId="2" fillId="0" borderId="1" xfId="0" applyFont="1" applyBorder="1" applyAlignment="1">
      <alignment wrapText="1"/>
    </xf>
    <xf numFmtId="16" fontId="2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4" fontId="2" fillId="0" borderId="1" xfId="0" applyNumberFormat="1" applyFont="1" applyBorder="1" applyAlignment="1">
      <alignment horizontal="center"/>
    </xf>
    <xf numFmtId="4" fontId="2" fillId="2" borderId="1" xfId="0" applyNumberFormat="1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2" borderId="1" xfId="0" applyFont="1" applyFill="1" applyBorder="1"/>
    <xf numFmtId="4" fontId="6" fillId="2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2" fontId="2" fillId="0" borderId="1" xfId="0" applyNumberFormat="1" applyFont="1" applyBorder="1" applyAlignment="1">
      <alignment horizontal="center" wrapText="1"/>
    </xf>
    <xf numFmtId="0" fontId="2" fillId="0" borderId="0" xfId="0" applyFont="1" applyFill="1" applyBorder="1" applyAlignment="1">
      <alignment wrapText="1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left" wrapTex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5" fillId="0" borderId="2" xfId="0" applyFont="1" applyBorder="1" applyAlignment="1">
      <alignment horizontal="left" wrapText="1"/>
    </xf>
    <xf numFmtId="0" fontId="5" fillId="0" borderId="3" xfId="0" applyFont="1" applyBorder="1" applyAlignment="1">
      <alignment horizontal="left" wrapText="1"/>
    </xf>
    <xf numFmtId="0" fontId="5" fillId="0" borderId="4" xfId="0" applyFont="1" applyBorder="1" applyAlignment="1">
      <alignment horizontal="left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62;&#1055;&#1052;&#1057;&#1044;\&#1045;&#1082;&#1086;&#1085;&#1086;&#1084;&#1110;&#1089;&#1090;\&#1055;&#1083;&#1072;&#1090;&#1085;&#1110;%20&#1087;&#1086;&#1089;&#1083;&#1091;&#1075;&#1080;%20&#1062;&#1055;&#1052;&#1057;&#1044;\2023\&#1055;&#1051;&#1040;&#1058;&#1053;&#1030;%20&#1055;&#1054;&#1057;&#1051;&#1059;&#1043;&#1048;%202023%20&#1085;&#1072;%2008.06.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62;&#1055;&#1052;&#1057;&#1044;\&#1045;&#1082;&#1086;&#1085;&#1086;&#1084;&#1110;&#1089;&#1090;\&#1055;&#1083;&#1072;&#1090;&#1085;&#1110;%20&#1087;&#1086;&#1089;&#1083;&#1091;&#1075;&#1080;%20&#1062;&#1055;&#1052;&#1057;&#1044;\2024\&#1055;&#1051;&#1040;&#1058;&#1053;&#1030;%20&#1055;&#1054;&#1057;&#1051;&#1059;&#1043;&#1048;%202024%20&#1085;&#1072;%2029.07.202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62;&#1055;&#1052;&#1057;&#1044;\&#1045;&#1082;&#1086;&#1085;&#1086;&#1084;&#1110;&#1089;&#1090;\&#1055;&#1083;&#1072;&#1090;&#1085;&#1110;%20&#1087;&#1086;&#1089;&#1083;&#1091;&#1075;&#1080;%20&#1062;&#1055;&#1052;&#1057;&#1044;\2024\&#1055;&#1051;&#1040;&#1058;&#1053;&#1030;%20&#1055;&#1054;&#1057;&#1051;&#1059;&#1043;&#1048;%202024%20&#1085;&#1072;%2010.09.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ескурант"/>
      <sheetName val="Лист4"/>
      <sheetName val="1.1."/>
      <sheetName val="1.2."/>
      <sheetName val="1.3."/>
      <sheetName val="1.4."/>
      <sheetName val="1.5."/>
      <sheetName val="1.6."/>
      <sheetName val="1.7."/>
      <sheetName val="1.8."/>
      <sheetName val="2.1."/>
      <sheetName val="2.2."/>
      <sheetName val="2.3."/>
      <sheetName val="3.1."/>
      <sheetName val="3.2."/>
      <sheetName val="3.3."/>
      <sheetName val="3.4."/>
      <sheetName val="3.5."/>
      <sheetName val="3.6."/>
      <sheetName val="3.7."/>
      <sheetName val="3.8."/>
      <sheetName val="3.9."/>
      <sheetName val="3.10."/>
      <sheetName val="3.11."/>
      <sheetName val="3.12."/>
      <sheetName val="3.13."/>
      <sheetName val="3.14."/>
      <sheetName val="3.15."/>
      <sheetName val="4.1."/>
      <sheetName val="4.2."/>
      <sheetName val="5.1."/>
      <sheetName val="5.2."/>
      <sheetName val="6.1."/>
      <sheetName val="6.2."/>
      <sheetName val="6.3."/>
      <sheetName val="6.4."/>
      <sheetName val="7.1.1."/>
      <sheetName val="7.1.2."/>
      <sheetName val="7.1.3."/>
      <sheetName val="7.1.4."/>
      <sheetName val="7.2.1."/>
      <sheetName val="7.2.2."/>
      <sheetName val="7.2.3."/>
      <sheetName val="7.2.4."/>
      <sheetName val="8.1."/>
      <sheetName val="8.2."/>
      <sheetName val="8.3."/>
      <sheetName val="9.1."/>
      <sheetName val="10.1.1."/>
      <sheetName val="10.1.2."/>
      <sheetName val="10.1.3."/>
      <sheetName val="10.1.4."/>
      <sheetName val="10.1.5."/>
      <sheetName val="10.1.6."/>
      <sheetName val="10.1.7."/>
      <sheetName val="10.1.8."/>
      <sheetName val="10.1.9."/>
      <sheetName val="10.1.10."/>
      <sheetName val="10.2.1."/>
      <sheetName val="10.2.2."/>
      <sheetName val="10.2.3."/>
      <sheetName val="10.2.4."/>
      <sheetName val="10.2.5."/>
      <sheetName val="10.2.6."/>
      <sheetName val="10.2.7."/>
      <sheetName val="11.1."/>
      <sheetName val="12.1."/>
      <sheetName val="Перевезення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19">
          <cell r="C19">
            <v>100</v>
          </cell>
        </row>
      </sheetData>
      <sheetData sheetId="25">
        <row r="19">
          <cell r="C19">
            <v>100</v>
          </cell>
        </row>
      </sheetData>
      <sheetData sheetId="26">
        <row r="19">
          <cell r="C19">
            <v>100</v>
          </cell>
        </row>
      </sheetData>
      <sheetData sheetId="27">
        <row r="19">
          <cell r="C19">
            <v>140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ескурант"/>
      <sheetName val="1.1."/>
      <sheetName val="1.2."/>
      <sheetName val="1.3."/>
      <sheetName val="1.4."/>
      <sheetName val="1.5."/>
      <sheetName val="1.6."/>
      <sheetName val="1.7."/>
      <sheetName val="1.8."/>
      <sheetName val="2.1."/>
      <sheetName val="2.2."/>
      <sheetName val="2.3."/>
      <sheetName val="3.1."/>
      <sheetName val="3.2."/>
      <sheetName val="3.3."/>
      <sheetName val="3.4."/>
      <sheetName val="3.5."/>
      <sheetName val="3.6."/>
      <sheetName val="3.7."/>
      <sheetName val="3.8."/>
      <sheetName val="3.9."/>
      <sheetName val="3.10."/>
      <sheetName val="3.11."/>
      <sheetName val="3.12."/>
      <sheetName val="3.13."/>
      <sheetName val="3.14."/>
      <sheetName val="3.15."/>
      <sheetName val="3.16."/>
      <sheetName val="3.17."/>
      <sheetName val="4.1."/>
      <sheetName val="4.2."/>
      <sheetName val="5.1."/>
      <sheetName val="5.2."/>
      <sheetName val="6.1."/>
      <sheetName val="6.2."/>
      <sheetName val="6.3."/>
      <sheetName val="6.4."/>
      <sheetName val="7.1.1."/>
      <sheetName val="7.1.2."/>
      <sheetName val="7.1.3."/>
      <sheetName val="7.1.4."/>
      <sheetName val="7.2.1."/>
      <sheetName val="7.2.2."/>
      <sheetName val="7.2.3."/>
      <sheetName val="7.2.4."/>
      <sheetName val="8.1."/>
      <sheetName val="8.2."/>
      <sheetName val="8.3."/>
      <sheetName val="9.1."/>
      <sheetName val="10.1.1."/>
      <sheetName val="10.1.2."/>
      <sheetName val="10.1.3."/>
      <sheetName val="10.1.4."/>
      <sheetName val="10.1.5."/>
      <sheetName val="10.1.6."/>
      <sheetName val="10.1.7."/>
      <sheetName val="10.1.8."/>
      <sheetName val="10.1.9."/>
      <sheetName val="10.1.10."/>
      <sheetName val="10.2.1."/>
      <sheetName val="10.2.2."/>
      <sheetName val="10.2.3."/>
      <sheetName val="10.2.4."/>
      <sheetName val="10.2.5."/>
      <sheetName val="10.2.6."/>
      <sheetName val="10.2.7."/>
      <sheetName val="11.1."/>
      <sheetName val="12.1."/>
      <sheetName val="Перевезення"/>
      <sheetName val="Розрахунок"/>
      <sheetName val="Розрахунок (3)"/>
      <sheetName val="Лікар"/>
      <sheetName val="ПММ"/>
      <sheetName val="ПММ (2)"/>
      <sheetName val="Лікар 2 "/>
      <sheetName val="Розрахунок (2)"/>
      <sheetName val="Розрахунок (4)"/>
      <sheetName val="Лікар 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>
        <row r="19">
          <cell r="C19">
            <v>167</v>
          </cell>
        </row>
      </sheetData>
      <sheetData sheetId="28">
        <row r="19">
          <cell r="C19">
            <v>200</v>
          </cell>
        </row>
      </sheetData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ескурант"/>
      <sheetName val="1.1."/>
      <sheetName val="1.2."/>
      <sheetName val="1.3."/>
      <sheetName val="1.4."/>
      <sheetName val="1.5."/>
      <sheetName val="1.6."/>
      <sheetName val="1.7."/>
      <sheetName val="1.8."/>
      <sheetName val="2.1."/>
      <sheetName val="2.2."/>
      <sheetName val="2.3."/>
      <sheetName val="3.1."/>
      <sheetName val="3.2."/>
      <sheetName val="3.3."/>
      <sheetName val="3.4."/>
      <sheetName val="3.5."/>
      <sheetName val="3.6."/>
      <sheetName val="3.7."/>
      <sheetName val="3.8."/>
      <sheetName val="3.9."/>
      <sheetName val="3.10."/>
      <sheetName val="3.11."/>
      <sheetName val="3.12."/>
      <sheetName val="3.13."/>
      <sheetName val="3.14."/>
      <sheetName val="3.15."/>
      <sheetName val="3.16."/>
      <sheetName val="3.17."/>
      <sheetName val="3.18."/>
      <sheetName val="3.19."/>
      <sheetName val="3.20."/>
      <sheetName val="3.21."/>
      <sheetName val="3.22."/>
      <sheetName val="3.23."/>
      <sheetName val="3.24."/>
      <sheetName val="3.25."/>
      <sheetName val="3.26."/>
      <sheetName val="3.27."/>
      <sheetName val="4.1."/>
      <sheetName val="4.2."/>
      <sheetName val="5.1."/>
      <sheetName val="5.2."/>
      <sheetName val="6.1."/>
      <sheetName val="6.2."/>
      <sheetName val="6.3."/>
      <sheetName val="6.4."/>
      <sheetName val="7.1.1."/>
      <sheetName val="7.1.2."/>
      <sheetName val="7.1.3."/>
      <sheetName val="7.1.4."/>
      <sheetName val="7.2.1."/>
      <sheetName val="7.2.2."/>
      <sheetName val="7.2.3."/>
      <sheetName val="7.2.4."/>
      <sheetName val="8.1."/>
      <sheetName val="8.2."/>
      <sheetName val="8.3."/>
      <sheetName val="9.1."/>
      <sheetName val="10.1.1."/>
      <sheetName val="10.1.2."/>
      <sheetName val="10.1.3."/>
      <sheetName val="10.1.4."/>
      <sheetName val="10.1.5."/>
      <sheetName val="10.1.6."/>
      <sheetName val="10.1.7."/>
      <sheetName val="10.1.8."/>
      <sheetName val="10.1.9."/>
      <sheetName val="10.1.10."/>
      <sheetName val="10.2.1."/>
      <sheetName val="10.2.2."/>
      <sheetName val="10.2.3."/>
      <sheetName val="10.2.4."/>
      <sheetName val="10.2.5."/>
      <sheetName val="10.2.6."/>
      <sheetName val="10.2.7."/>
      <sheetName val="11.1."/>
      <sheetName val="12.1."/>
      <sheetName val="Перевезення"/>
      <sheetName val="Розрахунок"/>
      <sheetName val="Розрахунок (3)"/>
      <sheetName val="Лікар"/>
      <sheetName val="ПММ"/>
      <sheetName val="ПММ (2)"/>
      <sheetName val="Лікар 2 "/>
      <sheetName val="Розрахунок (2)"/>
      <sheetName val="Розрахунок (4)"/>
      <sheetName val="Лікар 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>
        <row r="8">
          <cell r="B8" t="str">
            <v>Креатинін</v>
          </cell>
        </row>
        <row r="19">
          <cell r="C19">
            <v>129</v>
          </cell>
        </row>
      </sheetData>
      <sheetData sheetId="30">
        <row r="8">
          <cell r="B8" t="str">
            <v>Сечовина</v>
          </cell>
        </row>
        <row r="19">
          <cell r="C19">
            <v>139</v>
          </cell>
        </row>
      </sheetData>
      <sheetData sheetId="31">
        <row r="8">
          <cell r="B8" t="str">
            <v>Білок загальний</v>
          </cell>
        </row>
        <row r="19">
          <cell r="C19">
            <v>138</v>
          </cell>
        </row>
      </sheetData>
      <sheetData sheetId="32">
        <row r="8">
          <cell r="B8" t="str">
            <v>Лужна фосфатаза</v>
          </cell>
        </row>
        <row r="19">
          <cell r="C19">
            <v>121</v>
          </cell>
        </row>
      </sheetData>
      <sheetData sheetId="33">
        <row r="8">
          <cell r="B8" t="str">
            <v>Білірубін прямий</v>
          </cell>
        </row>
        <row r="19">
          <cell r="C19">
            <v>118</v>
          </cell>
        </row>
      </sheetData>
      <sheetData sheetId="34">
        <row r="8">
          <cell r="B8" t="str">
            <v>Білірубін загальний</v>
          </cell>
        </row>
        <row r="19">
          <cell r="C19">
            <v>112</v>
          </cell>
        </row>
      </sheetData>
      <sheetData sheetId="35">
        <row r="8">
          <cell r="B8" t="str">
            <v xml:space="preserve">АСТ </v>
          </cell>
        </row>
        <row r="19">
          <cell r="C19">
            <v>103</v>
          </cell>
        </row>
      </sheetData>
      <sheetData sheetId="36">
        <row r="8">
          <cell r="B8" t="str">
            <v xml:space="preserve">АЛТ </v>
          </cell>
        </row>
        <row r="19">
          <cell r="C19">
            <v>103</v>
          </cell>
        </row>
      </sheetData>
      <sheetData sheetId="37">
        <row r="8">
          <cell r="B8" t="str">
            <v>Сечова кислота</v>
          </cell>
        </row>
        <row r="19">
          <cell r="C19">
            <v>129</v>
          </cell>
        </row>
      </sheetData>
      <sheetData sheetId="38">
        <row r="8">
          <cell r="B8" t="str">
            <v>Біохімічний аналіз</v>
          </cell>
        </row>
        <row r="19">
          <cell r="C19">
            <v>392</v>
          </cell>
        </row>
      </sheetData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14"/>
  <sheetViews>
    <sheetView tabSelected="1" view="pageBreakPreview" topLeftCell="A91" zoomScaleNormal="100" zoomScaleSheetLayoutView="100" workbookViewId="0">
      <selection activeCell="B114" sqref="B114"/>
    </sheetView>
  </sheetViews>
  <sheetFormatPr defaultRowHeight="15" x14ac:dyDescent="0.25"/>
  <cols>
    <col min="1" max="1" width="5.85546875" customWidth="1"/>
    <col min="2" max="2" width="48.7109375" customWidth="1"/>
    <col min="3" max="3" width="21.140625" customWidth="1"/>
    <col min="4" max="4" width="21.7109375" customWidth="1"/>
    <col min="9" max="9" width="9.140625" customWidth="1"/>
  </cols>
  <sheetData>
    <row r="2" spans="1:9" ht="18.75" x14ac:dyDescent="0.3">
      <c r="C2" s="26" t="s">
        <v>199</v>
      </c>
      <c r="D2" s="26"/>
      <c r="F2" s="25"/>
      <c r="G2" s="25"/>
      <c r="H2" s="25"/>
      <c r="I2" s="25"/>
    </row>
    <row r="3" spans="1:9" ht="18.75" x14ac:dyDescent="0.3">
      <c r="C3" s="26" t="s">
        <v>200</v>
      </c>
      <c r="D3" s="26"/>
      <c r="F3" s="25"/>
      <c r="G3" s="25"/>
      <c r="H3" s="25"/>
      <c r="I3" s="25"/>
    </row>
    <row r="4" spans="1:9" ht="18.75" customHeight="1" x14ac:dyDescent="0.3">
      <c r="C4" s="1" t="s">
        <v>201</v>
      </c>
      <c r="F4" s="25"/>
      <c r="G4" s="25"/>
      <c r="H4" s="25"/>
      <c r="I4" s="25"/>
    </row>
    <row r="5" spans="1:9" ht="18.75" x14ac:dyDescent="0.3">
      <c r="C5" s="26" t="s">
        <v>202</v>
      </c>
      <c r="D5" s="26"/>
      <c r="F5" s="25"/>
      <c r="G5" s="25"/>
      <c r="H5" s="25"/>
      <c r="I5" s="25"/>
    </row>
    <row r="6" spans="1:9" ht="18.75" x14ac:dyDescent="0.3">
      <c r="D6" s="1"/>
    </row>
    <row r="7" spans="1:9" ht="18.75" customHeight="1" x14ac:dyDescent="0.3">
      <c r="A7" s="28" t="s">
        <v>3</v>
      </c>
      <c r="B7" s="28"/>
      <c r="C7" s="28"/>
      <c r="D7" s="28"/>
    </row>
    <row r="8" spans="1:9" ht="57" customHeight="1" x14ac:dyDescent="0.3">
      <c r="A8" s="27" t="s">
        <v>17</v>
      </c>
      <c r="B8" s="27"/>
      <c r="C8" s="27"/>
      <c r="D8" s="27"/>
    </row>
    <row r="10" spans="1:9" ht="37.5" customHeight="1" x14ac:dyDescent="0.3">
      <c r="A10" s="3" t="s">
        <v>0</v>
      </c>
      <c r="B10" s="2" t="s">
        <v>1</v>
      </c>
      <c r="C10" s="2" t="s">
        <v>2</v>
      </c>
      <c r="D10" s="3" t="s">
        <v>165</v>
      </c>
      <c r="E10" s="1"/>
      <c r="F10" s="1"/>
      <c r="G10" s="1"/>
      <c r="H10" s="1"/>
      <c r="I10" s="1"/>
    </row>
    <row r="11" spans="1:9" ht="36.75" customHeight="1" x14ac:dyDescent="0.35">
      <c r="A11" s="5">
        <v>1</v>
      </c>
      <c r="B11" s="22" t="s">
        <v>4</v>
      </c>
      <c r="C11" s="23"/>
      <c r="D11" s="24"/>
      <c r="E11" s="1"/>
      <c r="F11" s="1"/>
      <c r="G11" s="1"/>
      <c r="H11" s="1"/>
      <c r="I11" s="1"/>
    </row>
    <row r="12" spans="1:9" ht="54" customHeight="1" x14ac:dyDescent="0.3">
      <c r="A12" s="2" t="s">
        <v>5</v>
      </c>
      <c r="B12" s="6" t="s">
        <v>18</v>
      </c>
      <c r="C12" s="2" t="s">
        <v>24</v>
      </c>
      <c r="D12" s="10">
        <f>217</f>
        <v>217</v>
      </c>
      <c r="E12" s="1"/>
      <c r="F12" s="1"/>
      <c r="G12" s="1"/>
      <c r="H12" s="1"/>
      <c r="I12" s="1"/>
    </row>
    <row r="13" spans="1:9" ht="36.75" customHeight="1" x14ac:dyDescent="0.3">
      <c r="A13" s="2" t="s">
        <v>6</v>
      </c>
      <c r="B13" s="6" t="s">
        <v>19</v>
      </c>
      <c r="C13" s="2" t="s">
        <v>24</v>
      </c>
      <c r="D13" s="10">
        <f>155</f>
        <v>155</v>
      </c>
      <c r="E13" s="1"/>
      <c r="F13" s="1"/>
      <c r="G13" s="1"/>
      <c r="H13" s="1"/>
      <c r="I13" s="1"/>
    </row>
    <row r="14" spans="1:9" ht="39" customHeight="1" x14ac:dyDescent="0.3">
      <c r="A14" s="2" t="s">
        <v>7</v>
      </c>
      <c r="B14" s="6" t="s">
        <v>20</v>
      </c>
      <c r="C14" s="3" t="s">
        <v>25</v>
      </c>
      <c r="D14" s="10">
        <f>8</f>
        <v>8</v>
      </c>
      <c r="E14" s="1"/>
      <c r="F14" s="1"/>
      <c r="G14" s="1"/>
      <c r="H14" s="1"/>
      <c r="I14" s="1"/>
    </row>
    <row r="15" spans="1:9" ht="33" customHeight="1" x14ac:dyDescent="0.3">
      <c r="A15" s="2" t="s">
        <v>8</v>
      </c>
      <c r="B15" s="4" t="s">
        <v>21</v>
      </c>
      <c r="C15" s="3" t="s">
        <v>26</v>
      </c>
      <c r="D15" s="10">
        <f>73</f>
        <v>73</v>
      </c>
      <c r="E15" s="1"/>
      <c r="F15" s="1"/>
      <c r="G15" s="1"/>
      <c r="H15" s="1"/>
      <c r="I15" s="1"/>
    </row>
    <row r="16" spans="1:9" ht="33" customHeight="1" x14ac:dyDescent="0.3">
      <c r="A16" s="2" t="s">
        <v>9</v>
      </c>
      <c r="B16" s="4" t="s">
        <v>22</v>
      </c>
      <c r="C16" s="3" t="s">
        <v>26</v>
      </c>
      <c r="D16" s="10">
        <f>97</f>
        <v>97</v>
      </c>
      <c r="E16" s="1"/>
      <c r="F16" s="1"/>
      <c r="G16" s="1"/>
      <c r="H16" s="1"/>
      <c r="I16" s="1"/>
    </row>
    <row r="17" spans="1:9" ht="53.25" customHeight="1" x14ac:dyDescent="0.3">
      <c r="A17" s="2" t="s">
        <v>10</v>
      </c>
      <c r="B17" s="6" t="s">
        <v>23</v>
      </c>
      <c r="C17" s="3" t="s">
        <v>27</v>
      </c>
      <c r="D17" s="10">
        <f>65</f>
        <v>65</v>
      </c>
      <c r="E17" s="1"/>
      <c r="F17" s="1"/>
      <c r="G17" s="1"/>
      <c r="H17" s="1"/>
      <c r="I17" s="1"/>
    </row>
    <row r="18" spans="1:9" ht="36.75" customHeight="1" x14ac:dyDescent="0.3">
      <c r="A18" s="2" t="s">
        <v>11</v>
      </c>
      <c r="B18" s="6" t="s">
        <v>193</v>
      </c>
      <c r="C18" s="3" t="s">
        <v>27</v>
      </c>
      <c r="D18" s="10">
        <f>53</f>
        <v>53</v>
      </c>
      <c r="E18" s="1"/>
      <c r="F18" s="1"/>
      <c r="G18" s="1"/>
      <c r="H18" s="1"/>
      <c r="I18" s="1"/>
    </row>
    <row r="19" spans="1:9" ht="129.75" customHeight="1" x14ac:dyDescent="0.3">
      <c r="A19" s="2" t="s">
        <v>12</v>
      </c>
      <c r="B19" s="6" t="s">
        <v>139</v>
      </c>
      <c r="C19" s="3" t="s">
        <v>140</v>
      </c>
      <c r="D19" s="10">
        <f>235</f>
        <v>235</v>
      </c>
      <c r="E19" s="1"/>
      <c r="F19" s="1"/>
      <c r="G19" s="1"/>
      <c r="H19" s="1"/>
      <c r="I19" s="1"/>
    </row>
    <row r="20" spans="1:9" ht="36.75" customHeight="1" x14ac:dyDescent="0.35">
      <c r="A20" s="5">
        <v>2</v>
      </c>
      <c r="B20" s="22" t="s">
        <v>13</v>
      </c>
      <c r="C20" s="23"/>
      <c r="D20" s="24"/>
      <c r="E20" s="1"/>
      <c r="F20" s="1"/>
      <c r="G20" s="1"/>
      <c r="H20" s="1"/>
      <c r="I20" s="1"/>
    </row>
    <row r="21" spans="1:9" ht="54.75" customHeight="1" x14ac:dyDescent="0.3">
      <c r="A21" s="2" t="s">
        <v>14</v>
      </c>
      <c r="B21" s="6" t="s">
        <v>174</v>
      </c>
      <c r="C21" s="3" t="s">
        <v>27</v>
      </c>
      <c r="D21" s="9">
        <v>300</v>
      </c>
      <c r="E21" s="1"/>
      <c r="F21" s="1"/>
      <c r="G21" s="1"/>
      <c r="H21" s="1"/>
      <c r="I21" s="1"/>
    </row>
    <row r="22" spans="1:9" ht="37.5" customHeight="1" x14ac:dyDescent="0.3">
      <c r="A22" s="2" t="s">
        <v>15</v>
      </c>
      <c r="B22" s="6" t="s">
        <v>61</v>
      </c>
      <c r="C22" s="3" t="s">
        <v>27</v>
      </c>
      <c r="D22" s="9">
        <v>300</v>
      </c>
      <c r="E22" s="1"/>
      <c r="F22" s="1"/>
      <c r="G22" s="1"/>
      <c r="H22" s="1"/>
      <c r="I22" s="1"/>
    </row>
    <row r="23" spans="1:9" ht="39" customHeight="1" x14ac:dyDescent="0.3">
      <c r="A23" s="2" t="s">
        <v>16</v>
      </c>
      <c r="B23" s="6" t="s">
        <v>138</v>
      </c>
      <c r="C23" s="3" t="s">
        <v>27</v>
      </c>
      <c r="D23" s="9">
        <v>300</v>
      </c>
      <c r="E23" s="1"/>
      <c r="F23" s="1"/>
      <c r="G23" s="1"/>
      <c r="H23" s="1"/>
      <c r="I23" s="1"/>
    </row>
    <row r="24" spans="1:9" ht="39.75" customHeight="1" x14ac:dyDescent="0.35">
      <c r="A24" s="5">
        <v>3</v>
      </c>
      <c r="B24" s="22" t="s">
        <v>40</v>
      </c>
      <c r="C24" s="23"/>
      <c r="D24" s="24"/>
      <c r="E24" s="1"/>
      <c r="F24" s="1"/>
      <c r="G24" s="1"/>
      <c r="H24" s="1"/>
      <c r="I24" s="1"/>
    </row>
    <row r="25" spans="1:9" ht="35.1" customHeight="1" x14ac:dyDescent="0.3">
      <c r="A25" s="2" t="s">
        <v>29</v>
      </c>
      <c r="B25" s="4" t="s">
        <v>41</v>
      </c>
      <c r="C25" s="3" t="s">
        <v>50</v>
      </c>
      <c r="D25" s="9">
        <f>35</f>
        <v>35</v>
      </c>
      <c r="E25" s="1"/>
      <c r="F25" s="1"/>
      <c r="G25" s="1"/>
      <c r="H25" s="1"/>
      <c r="I25" s="1"/>
    </row>
    <row r="26" spans="1:9" ht="39.950000000000003" customHeight="1" x14ac:dyDescent="0.3">
      <c r="A26" s="2" t="s">
        <v>30</v>
      </c>
      <c r="B26" s="6" t="s">
        <v>42</v>
      </c>
      <c r="C26" s="3" t="s">
        <v>51</v>
      </c>
      <c r="D26" s="9">
        <f>136</f>
        <v>136</v>
      </c>
    </row>
    <row r="27" spans="1:9" ht="35.1" customHeight="1" x14ac:dyDescent="0.3">
      <c r="A27" s="2" t="s">
        <v>31</v>
      </c>
      <c r="B27" s="6" t="s">
        <v>43</v>
      </c>
      <c r="C27" s="3" t="s">
        <v>52</v>
      </c>
      <c r="D27" s="9">
        <f>87</f>
        <v>87</v>
      </c>
    </row>
    <row r="28" spans="1:9" ht="35.1" customHeight="1" x14ac:dyDescent="0.3">
      <c r="A28" s="2" t="s">
        <v>32</v>
      </c>
      <c r="B28" s="4" t="s">
        <v>44</v>
      </c>
      <c r="C28" s="3" t="s">
        <v>53</v>
      </c>
      <c r="D28" s="9">
        <f>80</f>
        <v>80</v>
      </c>
    </row>
    <row r="29" spans="1:9" ht="54" customHeight="1" x14ac:dyDescent="0.3">
      <c r="A29" s="2" t="s">
        <v>33</v>
      </c>
      <c r="B29" s="6" t="s">
        <v>45</v>
      </c>
      <c r="C29" s="3" t="s">
        <v>53</v>
      </c>
      <c r="D29" s="9">
        <f>97</f>
        <v>97</v>
      </c>
    </row>
    <row r="30" spans="1:9" ht="35.1" customHeight="1" x14ac:dyDescent="0.3">
      <c r="A30" s="2" t="s">
        <v>34</v>
      </c>
      <c r="B30" s="6" t="s">
        <v>46</v>
      </c>
      <c r="C30" s="3" t="s">
        <v>53</v>
      </c>
      <c r="D30" s="9">
        <f>80</f>
        <v>80</v>
      </c>
    </row>
    <row r="31" spans="1:9" ht="35.1" customHeight="1" x14ac:dyDescent="0.3">
      <c r="A31" s="7" t="s">
        <v>35</v>
      </c>
      <c r="B31" s="4" t="s">
        <v>47</v>
      </c>
      <c r="C31" s="3" t="s">
        <v>54</v>
      </c>
      <c r="D31" s="9">
        <f>100</f>
        <v>100</v>
      </c>
    </row>
    <row r="32" spans="1:9" ht="35.1" customHeight="1" x14ac:dyDescent="0.3">
      <c r="A32" s="2" t="s">
        <v>36</v>
      </c>
      <c r="B32" s="6" t="s">
        <v>48</v>
      </c>
      <c r="C32" s="3" t="s">
        <v>55</v>
      </c>
      <c r="D32" s="9">
        <f>60</f>
        <v>60</v>
      </c>
    </row>
    <row r="33" spans="1:4" ht="35.1" customHeight="1" x14ac:dyDescent="0.3">
      <c r="A33" s="2" t="s">
        <v>37</v>
      </c>
      <c r="B33" s="6" t="s">
        <v>141</v>
      </c>
      <c r="C33" s="3" t="s">
        <v>53</v>
      </c>
      <c r="D33" s="9">
        <f>33</f>
        <v>33</v>
      </c>
    </row>
    <row r="34" spans="1:4" ht="54" customHeight="1" x14ac:dyDescent="0.3">
      <c r="A34" s="2" t="s">
        <v>38</v>
      </c>
      <c r="B34" s="6" t="s">
        <v>142</v>
      </c>
      <c r="C34" s="3" t="s">
        <v>143</v>
      </c>
      <c r="D34" s="9">
        <f>39</f>
        <v>39</v>
      </c>
    </row>
    <row r="35" spans="1:4" ht="18.75" x14ac:dyDescent="0.3">
      <c r="A35" s="2" t="s">
        <v>39</v>
      </c>
      <c r="B35" s="4" t="s">
        <v>49</v>
      </c>
      <c r="C35" s="4" t="s">
        <v>56</v>
      </c>
      <c r="D35" s="9">
        <f>44</f>
        <v>44</v>
      </c>
    </row>
    <row r="36" spans="1:4" ht="18.75" x14ac:dyDescent="0.3">
      <c r="A36" s="11" t="s">
        <v>166</v>
      </c>
      <c r="B36" s="12" t="s">
        <v>167</v>
      </c>
      <c r="C36" s="12" t="s">
        <v>56</v>
      </c>
      <c r="D36" s="13">
        <f>'[1]3.12.'!C19</f>
        <v>100</v>
      </c>
    </row>
    <row r="37" spans="1:4" ht="18.75" x14ac:dyDescent="0.3">
      <c r="A37" s="11" t="s">
        <v>168</v>
      </c>
      <c r="B37" s="12" t="s">
        <v>169</v>
      </c>
      <c r="C37" s="12" t="s">
        <v>56</v>
      </c>
      <c r="D37" s="13">
        <f>'[1]3.13.'!C19</f>
        <v>100</v>
      </c>
    </row>
    <row r="38" spans="1:4" ht="18.75" x14ac:dyDescent="0.3">
      <c r="A38" s="11" t="s">
        <v>170</v>
      </c>
      <c r="B38" s="12" t="s">
        <v>171</v>
      </c>
      <c r="C38" s="12" t="s">
        <v>56</v>
      </c>
      <c r="D38" s="13">
        <f>'[1]3.14.'!C19</f>
        <v>100</v>
      </c>
    </row>
    <row r="39" spans="1:4" ht="18.75" x14ac:dyDescent="0.3">
      <c r="A39" s="11" t="s">
        <v>172</v>
      </c>
      <c r="B39" s="12" t="s">
        <v>173</v>
      </c>
      <c r="C39" s="12" t="s">
        <v>56</v>
      </c>
      <c r="D39" s="13">
        <f>'[1]3.15.'!C19</f>
        <v>140</v>
      </c>
    </row>
    <row r="40" spans="1:4" ht="35.1" customHeight="1" x14ac:dyDescent="0.3">
      <c r="A40" s="11" t="s">
        <v>175</v>
      </c>
      <c r="B40" s="4" t="s">
        <v>177</v>
      </c>
      <c r="C40" s="3" t="s">
        <v>52</v>
      </c>
      <c r="D40" s="9">
        <f>'[2]3.16.'!C19</f>
        <v>167</v>
      </c>
    </row>
    <row r="41" spans="1:4" ht="51.95" customHeight="1" x14ac:dyDescent="0.3">
      <c r="A41" s="11" t="s">
        <v>176</v>
      </c>
      <c r="B41" s="4" t="s">
        <v>178</v>
      </c>
      <c r="C41" s="3" t="s">
        <v>179</v>
      </c>
      <c r="D41" s="9">
        <f>'[2]3.17.'!C19</f>
        <v>200</v>
      </c>
    </row>
    <row r="42" spans="1:4" ht="51.95" customHeight="1" x14ac:dyDescent="0.3">
      <c r="A42" s="2" t="s">
        <v>180</v>
      </c>
      <c r="B42" s="4" t="str">
        <f>'[3]3.18.'!B8</f>
        <v>Креатинін</v>
      </c>
      <c r="C42" s="3" t="s">
        <v>50</v>
      </c>
      <c r="D42" s="9">
        <f>'[3]3.18.'!C19</f>
        <v>129</v>
      </c>
    </row>
    <row r="43" spans="1:4" ht="51.95" customHeight="1" x14ac:dyDescent="0.3">
      <c r="A43" s="2" t="s">
        <v>181</v>
      </c>
      <c r="B43" s="4" t="str">
        <f>'[3]3.19.'!B8</f>
        <v>Сечовина</v>
      </c>
      <c r="C43" s="3" t="s">
        <v>182</v>
      </c>
      <c r="D43" s="9">
        <f>'[3]3.19.'!C19</f>
        <v>139</v>
      </c>
    </row>
    <row r="44" spans="1:4" ht="51.95" customHeight="1" x14ac:dyDescent="0.3">
      <c r="A44" s="2" t="s">
        <v>183</v>
      </c>
      <c r="B44" s="4" t="str">
        <f>'[3]3.20.'!B8</f>
        <v>Білок загальний</v>
      </c>
      <c r="C44" s="3" t="s">
        <v>184</v>
      </c>
      <c r="D44" s="9">
        <f>'[3]3.20.'!C19</f>
        <v>138</v>
      </c>
    </row>
    <row r="45" spans="1:4" ht="51.95" customHeight="1" x14ac:dyDescent="0.3">
      <c r="A45" s="2" t="s">
        <v>185</v>
      </c>
      <c r="B45" s="4" t="str">
        <f>'[3]3.21.'!B8</f>
        <v>Лужна фосфатаза</v>
      </c>
      <c r="C45" s="3" t="s">
        <v>182</v>
      </c>
      <c r="D45" s="9">
        <f>'[3]3.21.'!C19</f>
        <v>121</v>
      </c>
    </row>
    <row r="46" spans="1:4" ht="51.95" customHeight="1" x14ac:dyDescent="0.3">
      <c r="A46" s="2" t="s">
        <v>186</v>
      </c>
      <c r="B46" s="4" t="str">
        <f>'[3]3.22.'!B8</f>
        <v>Білірубін прямий</v>
      </c>
      <c r="C46" s="3" t="s">
        <v>182</v>
      </c>
      <c r="D46" s="9">
        <f>'[3]3.22.'!C19</f>
        <v>118</v>
      </c>
    </row>
    <row r="47" spans="1:4" ht="39.950000000000003" customHeight="1" x14ac:dyDescent="0.3">
      <c r="A47" s="2" t="s">
        <v>187</v>
      </c>
      <c r="B47" s="4" t="str">
        <f>'[3]3.23.'!B8</f>
        <v>Білірубін загальний</v>
      </c>
      <c r="C47" s="3" t="s">
        <v>52</v>
      </c>
      <c r="D47" s="9">
        <f>'[3]3.23.'!C19</f>
        <v>112</v>
      </c>
    </row>
    <row r="48" spans="1:4" ht="39.950000000000003" customHeight="1" x14ac:dyDescent="0.3">
      <c r="A48" s="2" t="s">
        <v>188</v>
      </c>
      <c r="B48" s="4" t="str">
        <f>'[3]3.24.'!B8</f>
        <v xml:space="preserve">АСТ </v>
      </c>
      <c r="C48" s="3" t="s">
        <v>52</v>
      </c>
      <c r="D48" s="9">
        <f>'[3]3.24.'!C19</f>
        <v>103</v>
      </c>
    </row>
    <row r="49" spans="1:4" ht="39.950000000000003" customHeight="1" x14ac:dyDescent="0.3">
      <c r="A49" s="2" t="s">
        <v>189</v>
      </c>
      <c r="B49" s="4" t="str">
        <f>'[3]3.25.'!B8</f>
        <v xml:space="preserve">АЛТ </v>
      </c>
      <c r="C49" s="3" t="s">
        <v>52</v>
      </c>
      <c r="D49" s="9">
        <f>'[3]3.25.'!C19</f>
        <v>103</v>
      </c>
    </row>
    <row r="50" spans="1:4" ht="51.95" customHeight="1" x14ac:dyDescent="0.3">
      <c r="A50" s="2" t="s">
        <v>190</v>
      </c>
      <c r="B50" s="4" t="str">
        <f>'[3]3.26.'!B8</f>
        <v>Сечова кислота</v>
      </c>
      <c r="C50" s="3" t="s">
        <v>50</v>
      </c>
      <c r="D50" s="9">
        <f>'[3]3.26.'!C19</f>
        <v>129</v>
      </c>
    </row>
    <row r="51" spans="1:4" ht="51.95" customHeight="1" x14ac:dyDescent="0.3">
      <c r="A51" s="2" t="s">
        <v>191</v>
      </c>
      <c r="B51" s="4" t="str">
        <f>'[3]3.27.'!B8</f>
        <v>Біохімічний аналіз</v>
      </c>
      <c r="C51" s="3" t="s">
        <v>192</v>
      </c>
      <c r="D51" s="9">
        <f>'[3]3.27.'!C19</f>
        <v>392</v>
      </c>
    </row>
    <row r="52" spans="1:4" ht="78.75" customHeight="1" x14ac:dyDescent="0.35">
      <c r="A52" s="5">
        <v>4</v>
      </c>
      <c r="B52" s="22" t="s">
        <v>60</v>
      </c>
      <c r="C52" s="23"/>
      <c r="D52" s="24"/>
    </row>
    <row r="53" spans="1:4" ht="37.5" x14ac:dyDescent="0.3">
      <c r="A53" s="2" t="s">
        <v>57</v>
      </c>
      <c r="B53" s="6" t="s">
        <v>62</v>
      </c>
      <c r="C53" s="3" t="s">
        <v>53</v>
      </c>
      <c r="D53" s="9">
        <v>150</v>
      </c>
    </row>
    <row r="54" spans="1:4" ht="56.25" x14ac:dyDescent="0.3">
      <c r="A54" s="2" t="s">
        <v>58</v>
      </c>
      <c r="B54" s="6" t="s">
        <v>144</v>
      </c>
      <c r="C54" s="3" t="s">
        <v>63</v>
      </c>
      <c r="D54" s="9">
        <v>102</v>
      </c>
    </row>
    <row r="55" spans="1:4" ht="36.75" hidden="1" customHeight="1" x14ac:dyDescent="0.3">
      <c r="A55" s="2"/>
      <c r="B55" s="6"/>
      <c r="C55" s="3"/>
      <c r="D55" s="9"/>
    </row>
    <row r="56" spans="1:4" ht="39" customHeight="1" x14ac:dyDescent="0.35">
      <c r="A56" s="5">
        <v>5</v>
      </c>
      <c r="B56" s="22" t="s">
        <v>59</v>
      </c>
      <c r="C56" s="23"/>
      <c r="D56" s="24"/>
    </row>
    <row r="57" spans="1:4" ht="37.5" x14ac:dyDescent="0.3">
      <c r="A57" s="2" t="s">
        <v>64</v>
      </c>
      <c r="B57" s="6" t="s">
        <v>62</v>
      </c>
      <c r="C57" s="3" t="s">
        <v>53</v>
      </c>
      <c r="D57" s="9">
        <v>150</v>
      </c>
    </row>
    <row r="58" spans="1:4" ht="56.25" x14ac:dyDescent="0.3">
      <c r="A58" s="2" t="s">
        <v>65</v>
      </c>
      <c r="B58" s="6" t="s">
        <v>144</v>
      </c>
      <c r="C58" s="3" t="s">
        <v>63</v>
      </c>
      <c r="D58" s="9">
        <v>102</v>
      </c>
    </row>
    <row r="59" spans="1:4" ht="37.5" hidden="1" customHeight="1" x14ac:dyDescent="0.3">
      <c r="A59" s="2"/>
      <c r="B59" s="6"/>
      <c r="C59" s="3"/>
      <c r="D59" s="9"/>
    </row>
    <row r="60" spans="1:4" ht="38.25" customHeight="1" x14ac:dyDescent="0.35">
      <c r="A60" s="5">
        <v>6</v>
      </c>
      <c r="B60" s="22" t="s">
        <v>66</v>
      </c>
      <c r="C60" s="23"/>
      <c r="D60" s="24"/>
    </row>
    <row r="61" spans="1:4" ht="54.95" customHeight="1" x14ac:dyDescent="0.3">
      <c r="A61" s="2" t="s">
        <v>67</v>
      </c>
      <c r="B61" s="6" t="s">
        <v>110</v>
      </c>
      <c r="C61" s="2" t="s">
        <v>24</v>
      </c>
      <c r="D61" s="9">
        <f>155</f>
        <v>155</v>
      </c>
    </row>
    <row r="62" spans="1:4" ht="110.1" customHeight="1" x14ac:dyDescent="0.3">
      <c r="A62" s="2" t="s">
        <v>68</v>
      </c>
      <c r="B62" s="6" t="s">
        <v>111</v>
      </c>
      <c r="C62" s="3" t="s">
        <v>28</v>
      </c>
      <c r="D62" s="9">
        <f>155</f>
        <v>155</v>
      </c>
    </row>
    <row r="63" spans="1:4" ht="54.75" customHeight="1" x14ac:dyDescent="0.3">
      <c r="A63" s="2" t="s">
        <v>69</v>
      </c>
      <c r="B63" s="6" t="s">
        <v>112</v>
      </c>
      <c r="C63" s="3" t="s">
        <v>114</v>
      </c>
      <c r="D63" s="9">
        <f>49</f>
        <v>49</v>
      </c>
    </row>
    <row r="64" spans="1:4" ht="92.25" customHeight="1" x14ac:dyDescent="0.3">
      <c r="A64" s="2" t="s">
        <v>70</v>
      </c>
      <c r="B64" s="6" t="s">
        <v>113</v>
      </c>
      <c r="C64" s="3" t="s">
        <v>114</v>
      </c>
      <c r="D64" s="9">
        <f>49</f>
        <v>49</v>
      </c>
    </row>
    <row r="65" spans="1:4" ht="58.5" customHeight="1" x14ac:dyDescent="0.35">
      <c r="A65" s="5">
        <v>7</v>
      </c>
      <c r="B65" s="22" t="s">
        <v>156</v>
      </c>
      <c r="C65" s="23"/>
      <c r="D65" s="24"/>
    </row>
    <row r="66" spans="1:4" ht="36" customHeight="1" x14ac:dyDescent="0.3">
      <c r="A66" s="8" t="s">
        <v>71</v>
      </c>
      <c r="B66" s="32" t="s">
        <v>115</v>
      </c>
      <c r="C66" s="33"/>
      <c r="D66" s="34"/>
    </row>
    <row r="67" spans="1:4" ht="75" x14ac:dyDescent="0.3">
      <c r="A67" s="2" t="s">
        <v>72</v>
      </c>
      <c r="B67" s="6" t="s">
        <v>145</v>
      </c>
      <c r="C67" s="3" t="s">
        <v>117</v>
      </c>
      <c r="D67" s="9">
        <f>208</f>
        <v>208</v>
      </c>
    </row>
    <row r="68" spans="1:4" ht="75" x14ac:dyDescent="0.3">
      <c r="A68" s="2" t="s">
        <v>73</v>
      </c>
      <c r="B68" s="4" t="s">
        <v>116</v>
      </c>
      <c r="C68" s="3" t="s">
        <v>117</v>
      </c>
      <c r="D68" s="9">
        <f>145</f>
        <v>145</v>
      </c>
    </row>
    <row r="69" spans="1:4" ht="75.75" customHeight="1" x14ac:dyDescent="0.3">
      <c r="A69" s="2" t="s">
        <v>74</v>
      </c>
      <c r="B69" s="6" t="s">
        <v>146</v>
      </c>
      <c r="C69" s="3" t="s">
        <v>117</v>
      </c>
      <c r="D69" s="9">
        <f>284</f>
        <v>284</v>
      </c>
    </row>
    <row r="70" spans="1:4" ht="73.5" customHeight="1" x14ac:dyDescent="0.3">
      <c r="A70" s="2" t="s">
        <v>75</v>
      </c>
      <c r="B70" s="6" t="s">
        <v>147</v>
      </c>
      <c r="C70" s="3" t="s">
        <v>117</v>
      </c>
      <c r="D70" s="9">
        <f>222</f>
        <v>222</v>
      </c>
    </row>
    <row r="71" spans="1:4" ht="36" customHeight="1" x14ac:dyDescent="0.3">
      <c r="A71" s="8" t="s">
        <v>76</v>
      </c>
      <c r="B71" s="32" t="s">
        <v>118</v>
      </c>
      <c r="C71" s="33"/>
      <c r="D71" s="34"/>
    </row>
    <row r="72" spans="1:4" ht="75" x14ac:dyDescent="0.3">
      <c r="A72" s="2" t="s">
        <v>77</v>
      </c>
      <c r="B72" s="6" t="s">
        <v>145</v>
      </c>
      <c r="C72" s="3" t="s">
        <v>117</v>
      </c>
      <c r="D72" s="9">
        <f>66</f>
        <v>66</v>
      </c>
    </row>
    <row r="73" spans="1:4" ht="75" x14ac:dyDescent="0.3">
      <c r="A73" s="2" t="s">
        <v>78</v>
      </c>
      <c r="B73" s="4" t="s">
        <v>116</v>
      </c>
      <c r="C73" s="3" t="s">
        <v>117</v>
      </c>
      <c r="D73" s="9">
        <f>39</f>
        <v>39</v>
      </c>
    </row>
    <row r="74" spans="1:4" ht="75" x14ac:dyDescent="0.3">
      <c r="A74" s="2" t="s">
        <v>79</v>
      </c>
      <c r="B74" s="6" t="s">
        <v>146</v>
      </c>
      <c r="C74" s="3" t="s">
        <v>117</v>
      </c>
      <c r="D74" s="9">
        <f>76</f>
        <v>76</v>
      </c>
    </row>
    <row r="75" spans="1:4" ht="75" x14ac:dyDescent="0.3">
      <c r="A75" s="2" t="s">
        <v>80</v>
      </c>
      <c r="B75" s="6" t="s">
        <v>147</v>
      </c>
      <c r="C75" s="3" t="s">
        <v>117</v>
      </c>
      <c r="D75" s="9">
        <f>48</f>
        <v>48</v>
      </c>
    </row>
    <row r="76" spans="1:4" ht="55.5" customHeight="1" x14ac:dyDescent="0.35">
      <c r="A76" s="5">
        <v>8</v>
      </c>
      <c r="B76" s="22" t="s">
        <v>157</v>
      </c>
      <c r="C76" s="23"/>
      <c r="D76" s="24"/>
    </row>
    <row r="77" spans="1:4" ht="54.75" customHeight="1" x14ac:dyDescent="0.3">
      <c r="A77" s="2" t="s">
        <v>81</v>
      </c>
      <c r="B77" s="6" t="s">
        <v>148</v>
      </c>
      <c r="C77" s="3" t="s">
        <v>27</v>
      </c>
      <c r="D77" s="9">
        <v>300</v>
      </c>
    </row>
    <row r="78" spans="1:4" ht="54" customHeight="1" x14ac:dyDescent="0.3">
      <c r="A78" s="2" t="s">
        <v>82</v>
      </c>
      <c r="B78" s="6" t="s">
        <v>149</v>
      </c>
      <c r="C78" s="3" t="s">
        <v>27</v>
      </c>
      <c r="D78" s="9">
        <v>300</v>
      </c>
    </row>
    <row r="79" spans="1:4" ht="74.25" customHeight="1" x14ac:dyDescent="0.3">
      <c r="A79" s="2" t="s">
        <v>83</v>
      </c>
      <c r="B79" s="6" t="s">
        <v>150</v>
      </c>
      <c r="C79" s="3" t="s">
        <v>27</v>
      </c>
      <c r="D79" s="9">
        <v>305</v>
      </c>
    </row>
    <row r="80" spans="1:4" ht="96.75" customHeight="1" x14ac:dyDescent="0.35">
      <c r="A80" s="5">
        <v>9</v>
      </c>
      <c r="B80" s="22" t="s">
        <v>84</v>
      </c>
      <c r="C80" s="23"/>
      <c r="D80" s="24"/>
    </row>
    <row r="81" spans="1:4" ht="18.75" x14ac:dyDescent="0.3">
      <c r="A81" s="2" t="s">
        <v>85</v>
      </c>
      <c r="B81" s="4" t="s">
        <v>119</v>
      </c>
      <c r="C81" s="3" t="s">
        <v>151</v>
      </c>
      <c r="D81" s="9">
        <f>2121</f>
        <v>2121</v>
      </c>
    </row>
    <row r="82" spans="1:4" ht="37.5" customHeight="1" x14ac:dyDescent="0.35">
      <c r="A82" s="5">
        <v>10</v>
      </c>
      <c r="B82" s="22" t="s">
        <v>86</v>
      </c>
      <c r="C82" s="23"/>
      <c r="D82" s="24"/>
    </row>
    <row r="83" spans="1:4" ht="19.5" x14ac:dyDescent="0.35">
      <c r="A83" s="5" t="s">
        <v>87</v>
      </c>
      <c r="B83" s="29" t="s">
        <v>98</v>
      </c>
      <c r="C83" s="30"/>
      <c r="D83" s="31"/>
    </row>
    <row r="84" spans="1:4" ht="74.25" customHeight="1" x14ac:dyDescent="0.3">
      <c r="A84" s="2" t="s">
        <v>88</v>
      </c>
      <c r="B84" s="6" t="s">
        <v>120</v>
      </c>
      <c r="C84" s="3" t="s">
        <v>152</v>
      </c>
      <c r="D84" s="9">
        <f>61</f>
        <v>61</v>
      </c>
    </row>
    <row r="85" spans="1:4" ht="71.25" customHeight="1" x14ac:dyDescent="0.3">
      <c r="A85" s="2" t="s">
        <v>89</v>
      </c>
      <c r="B85" s="6" t="s">
        <v>121</v>
      </c>
      <c r="C85" s="3" t="s">
        <v>152</v>
      </c>
      <c r="D85" s="9">
        <f>61</f>
        <v>61</v>
      </c>
    </row>
    <row r="86" spans="1:4" ht="111" customHeight="1" x14ac:dyDescent="0.3">
      <c r="A86" s="2" t="s">
        <v>90</v>
      </c>
      <c r="B86" s="6" t="s">
        <v>122</v>
      </c>
      <c r="C86" s="3" t="s">
        <v>152</v>
      </c>
      <c r="D86" s="9">
        <f>61</f>
        <v>61</v>
      </c>
    </row>
    <row r="87" spans="1:4" ht="75" x14ac:dyDescent="0.3">
      <c r="A87" s="2" t="s">
        <v>91</v>
      </c>
      <c r="B87" s="6" t="s">
        <v>123</v>
      </c>
      <c r="C87" s="3" t="s">
        <v>153</v>
      </c>
      <c r="D87" s="9">
        <f>55</f>
        <v>55</v>
      </c>
    </row>
    <row r="88" spans="1:4" ht="93" customHeight="1" x14ac:dyDescent="0.3">
      <c r="A88" s="2" t="s">
        <v>92</v>
      </c>
      <c r="B88" s="6" t="s">
        <v>124</v>
      </c>
      <c r="C88" s="3" t="s">
        <v>154</v>
      </c>
      <c r="D88" s="9">
        <f>61</f>
        <v>61</v>
      </c>
    </row>
    <row r="89" spans="1:4" ht="75" x14ac:dyDescent="0.3">
      <c r="A89" s="2" t="s">
        <v>93</v>
      </c>
      <c r="B89" s="6" t="s">
        <v>125</v>
      </c>
      <c r="C89" s="3" t="s">
        <v>154</v>
      </c>
      <c r="D89" s="9">
        <f>61</f>
        <v>61</v>
      </c>
    </row>
    <row r="90" spans="1:4" ht="54.75" customHeight="1" x14ac:dyDescent="0.3">
      <c r="A90" s="2" t="s">
        <v>94</v>
      </c>
      <c r="B90" s="6" t="s">
        <v>126</v>
      </c>
      <c r="C90" s="3" t="s">
        <v>154</v>
      </c>
      <c r="D90" s="9">
        <f>55</f>
        <v>55</v>
      </c>
    </row>
    <row r="91" spans="1:4" ht="55.5" customHeight="1" x14ac:dyDescent="0.3">
      <c r="A91" s="2" t="s">
        <v>95</v>
      </c>
      <c r="B91" s="6" t="s">
        <v>127</v>
      </c>
      <c r="C91" s="3" t="s">
        <v>154</v>
      </c>
      <c r="D91" s="9">
        <f>55</f>
        <v>55</v>
      </c>
    </row>
    <row r="92" spans="1:4" ht="53.25" customHeight="1" x14ac:dyDescent="0.3">
      <c r="A92" s="2" t="s">
        <v>96</v>
      </c>
      <c r="B92" s="6" t="s">
        <v>128</v>
      </c>
      <c r="C92" s="3" t="s">
        <v>154</v>
      </c>
      <c r="D92" s="9">
        <f>55</f>
        <v>55</v>
      </c>
    </row>
    <row r="93" spans="1:4" ht="36.75" customHeight="1" x14ac:dyDescent="0.3">
      <c r="A93" s="2" t="s">
        <v>97</v>
      </c>
      <c r="B93" s="6" t="s">
        <v>126</v>
      </c>
      <c r="C93" s="3" t="s">
        <v>154</v>
      </c>
      <c r="D93" s="9">
        <f>55</f>
        <v>55</v>
      </c>
    </row>
    <row r="94" spans="1:4" ht="19.5" x14ac:dyDescent="0.35">
      <c r="A94" s="5" t="s">
        <v>99</v>
      </c>
      <c r="B94" s="29" t="s">
        <v>100</v>
      </c>
      <c r="C94" s="30"/>
      <c r="D94" s="31"/>
    </row>
    <row r="95" spans="1:4" ht="150" customHeight="1" x14ac:dyDescent="0.3">
      <c r="A95" s="2" t="s">
        <v>101</v>
      </c>
      <c r="B95" s="6" t="s">
        <v>129</v>
      </c>
      <c r="C95" s="3" t="s">
        <v>155</v>
      </c>
      <c r="D95" s="9">
        <f>213</f>
        <v>213</v>
      </c>
    </row>
    <row r="96" spans="1:4" ht="111" customHeight="1" x14ac:dyDescent="0.3">
      <c r="A96" s="2" t="s">
        <v>102</v>
      </c>
      <c r="B96" s="6" t="s">
        <v>130</v>
      </c>
      <c r="C96" s="3" t="s">
        <v>155</v>
      </c>
      <c r="D96" s="9">
        <f>213</f>
        <v>213</v>
      </c>
    </row>
    <row r="97" spans="1:4" ht="36.75" customHeight="1" x14ac:dyDescent="0.3">
      <c r="A97" s="2" t="s">
        <v>103</v>
      </c>
      <c r="B97" s="6" t="s">
        <v>131</v>
      </c>
      <c r="C97" s="3" t="s">
        <v>155</v>
      </c>
      <c r="D97" s="9">
        <f>65</f>
        <v>65</v>
      </c>
    </row>
    <row r="98" spans="1:4" ht="55.5" customHeight="1" x14ac:dyDescent="0.3">
      <c r="A98" s="2" t="s">
        <v>104</v>
      </c>
      <c r="B98" s="6" t="s">
        <v>132</v>
      </c>
      <c r="C98" s="3" t="s">
        <v>155</v>
      </c>
      <c r="D98" s="9">
        <f>65</f>
        <v>65</v>
      </c>
    </row>
    <row r="99" spans="1:4" ht="54.95" customHeight="1" x14ac:dyDescent="0.3">
      <c r="A99" s="2" t="s">
        <v>105</v>
      </c>
      <c r="B99" s="6" t="s">
        <v>133</v>
      </c>
      <c r="C99" s="3" t="s">
        <v>155</v>
      </c>
      <c r="D99" s="9">
        <f>65</f>
        <v>65</v>
      </c>
    </row>
    <row r="100" spans="1:4" ht="54.75" customHeight="1" x14ac:dyDescent="0.3">
      <c r="A100" s="2" t="s">
        <v>106</v>
      </c>
      <c r="B100" s="6" t="s">
        <v>134</v>
      </c>
      <c r="C100" s="3" t="s">
        <v>155</v>
      </c>
      <c r="D100" s="9">
        <f>65</f>
        <v>65</v>
      </c>
    </row>
    <row r="101" spans="1:4" ht="225" customHeight="1" x14ac:dyDescent="0.3">
      <c r="A101" s="2" t="s">
        <v>107</v>
      </c>
      <c r="B101" s="6" t="s">
        <v>135</v>
      </c>
      <c r="C101" s="3" t="s">
        <v>155</v>
      </c>
      <c r="D101" s="9">
        <f>65</f>
        <v>65</v>
      </c>
    </row>
    <row r="102" spans="1:4" ht="19.5" x14ac:dyDescent="0.35">
      <c r="A102" s="5">
        <v>11</v>
      </c>
      <c r="B102" s="22" t="s">
        <v>108</v>
      </c>
      <c r="C102" s="23"/>
      <c r="D102" s="24"/>
    </row>
    <row r="103" spans="1:4" ht="37.5" x14ac:dyDescent="0.3">
      <c r="A103" s="2" t="s">
        <v>109</v>
      </c>
      <c r="B103" s="4" t="s">
        <v>136</v>
      </c>
      <c r="C103" s="3" t="s">
        <v>137</v>
      </c>
      <c r="D103" s="9">
        <f>79</f>
        <v>79</v>
      </c>
    </row>
    <row r="104" spans="1:4" ht="19.5" x14ac:dyDescent="0.35">
      <c r="A104" s="5">
        <v>12</v>
      </c>
      <c r="B104" s="22" t="s">
        <v>158</v>
      </c>
      <c r="C104" s="23"/>
      <c r="D104" s="24"/>
    </row>
    <row r="105" spans="1:4" ht="37.5" x14ac:dyDescent="0.3">
      <c r="A105" s="19" t="s">
        <v>159</v>
      </c>
      <c r="B105" s="14" t="s">
        <v>194</v>
      </c>
      <c r="C105" s="3" t="s">
        <v>24</v>
      </c>
      <c r="D105" s="15">
        <v>314</v>
      </c>
    </row>
    <row r="106" spans="1:4" ht="56.25" x14ac:dyDescent="0.3">
      <c r="A106" s="20"/>
      <c r="B106" s="6" t="s">
        <v>195</v>
      </c>
      <c r="C106" s="3" t="s">
        <v>160</v>
      </c>
      <c r="D106" s="9">
        <f>20</f>
        <v>20</v>
      </c>
    </row>
    <row r="107" spans="1:4" ht="37.5" x14ac:dyDescent="0.3">
      <c r="A107" s="20"/>
      <c r="B107" s="6" t="s">
        <v>196</v>
      </c>
      <c r="C107" s="3" t="s">
        <v>160</v>
      </c>
      <c r="D107" s="9">
        <f>18</f>
        <v>18</v>
      </c>
    </row>
    <row r="108" spans="1:4" ht="37.5" x14ac:dyDescent="0.3">
      <c r="A108" s="21"/>
      <c r="B108" s="6" t="s">
        <v>197</v>
      </c>
      <c r="C108" s="3" t="s">
        <v>160</v>
      </c>
      <c r="D108" s="9">
        <f>14</f>
        <v>14</v>
      </c>
    </row>
    <row r="109" spans="1:4" ht="37.5" x14ac:dyDescent="0.3">
      <c r="A109" s="2" t="s">
        <v>161</v>
      </c>
      <c r="B109" s="6" t="s">
        <v>198</v>
      </c>
      <c r="C109" s="3" t="s">
        <v>162</v>
      </c>
      <c r="D109" s="9">
        <f>600</f>
        <v>600</v>
      </c>
    </row>
    <row r="110" spans="1:4" ht="37.5" x14ac:dyDescent="0.3">
      <c r="A110" s="2" t="s">
        <v>163</v>
      </c>
      <c r="B110" s="6" t="s">
        <v>198</v>
      </c>
      <c r="C110" s="3" t="s">
        <v>164</v>
      </c>
      <c r="D110" s="9">
        <f>1200</f>
        <v>1200</v>
      </c>
    </row>
    <row r="112" spans="1:4" ht="37.5" customHeight="1" x14ac:dyDescent="0.3">
      <c r="B112" s="16"/>
      <c r="C112" s="18"/>
      <c r="D112" s="18"/>
    </row>
    <row r="114" spans="2:3" ht="18.75" x14ac:dyDescent="0.3">
      <c r="B114" s="16"/>
      <c r="C114" s="17"/>
    </row>
  </sheetData>
  <mergeCells count="27">
    <mergeCell ref="B52:D52"/>
    <mergeCell ref="B56:D56"/>
    <mergeCell ref="B104:D104"/>
    <mergeCell ref="B102:D102"/>
    <mergeCell ref="B65:D65"/>
    <mergeCell ref="B76:D76"/>
    <mergeCell ref="B80:D80"/>
    <mergeCell ref="B82:D82"/>
    <mergeCell ref="B83:D83"/>
    <mergeCell ref="B94:D94"/>
    <mergeCell ref="B66:D66"/>
    <mergeCell ref="B71:D71"/>
    <mergeCell ref="C112:D112"/>
    <mergeCell ref="A105:A108"/>
    <mergeCell ref="B60:D60"/>
    <mergeCell ref="F5:I5"/>
    <mergeCell ref="C2:D2"/>
    <mergeCell ref="C3:D3"/>
    <mergeCell ref="C5:D5"/>
    <mergeCell ref="A8:D8"/>
    <mergeCell ref="A7:D7"/>
    <mergeCell ref="F2:I2"/>
    <mergeCell ref="F3:I3"/>
    <mergeCell ref="F4:I4"/>
    <mergeCell ref="B11:D11"/>
    <mergeCell ref="B20:D20"/>
    <mergeCell ref="B24:D24"/>
  </mergeCells>
  <pageMargins left="0.59055118110236227" right="0.39370078740157483" top="0.27559055118110237" bottom="0.27559055118110237" header="0.19685039370078741" footer="0.19685039370078741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Прескурант</vt:lpstr>
      <vt:lpstr>Прескурант!Область_друку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User Windows</cp:lastModifiedBy>
  <cp:lastPrinted>2024-07-29T13:56:59Z</cp:lastPrinted>
  <dcterms:created xsi:type="dcterms:W3CDTF">2022-11-17T08:04:20Z</dcterms:created>
  <dcterms:modified xsi:type="dcterms:W3CDTF">2025-06-13T11:14:20Z</dcterms:modified>
</cp:coreProperties>
</file>