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2" yWindow="396" windowWidth="14940" windowHeight="9036" activeTab="4"/>
  </bookViews>
  <sheets>
    <sheet name="Додаток 1 Доходи" sheetId="1" r:id="rId1"/>
    <sheet name="Додоток 2 Видатки за ГР" sheetId="2" r:id="rId2"/>
    <sheet name="Додаток 3 " sheetId="3" r:id="rId3"/>
    <sheet name="Додаток 4" sheetId="4" r:id="rId4"/>
    <sheet name="Додаток 5" sheetId="5" r:id="rId5"/>
  </sheets>
  <definedNames>
    <definedName name="_xlnm.Print_Titles" localSheetId="0">'Додаток 1 Доходи'!$7:$9</definedName>
    <definedName name="_xlnm.Print_Titles" localSheetId="2">'Додаток 3 '!$8:$8</definedName>
    <definedName name="_xlnm.Print_Titles" localSheetId="4">'Додаток 5'!$8:$8</definedName>
    <definedName name="_xlnm.Print_Titles" localSheetId="1">'Додоток 2 Видатки за ГР'!$8:$8</definedName>
    <definedName name="_xlnm.Print_Area" localSheetId="0">'Додаток 1 Доходи'!$A$1:$I$124</definedName>
    <definedName name="_xlnm.Print_Area" localSheetId="4">'Додаток 5'!$A$1:$D$85</definedName>
    <definedName name="_xlnm.Print_Area" localSheetId="1">'Додоток 2 Видатки за ГР'!$A$1:$H$442</definedName>
  </definedNames>
  <calcPr fullCalcOnLoad="1"/>
</workbook>
</file>

<file path=xl/sharedStrings.xml><?xml version="1.0" encoding="utf-8"?>
<sst xmlns="http://schemas.openxmlformats.org/spreadsheetml/2006/main" count="1533" uniqueCount="512">
  <si>
    <t>Код</t>
  </si>
  <si>
    <t>Найменування</t>
  </si>
  <si>
    <t>02</t>
  </si>
  <si>
    <t>Виконавчий комітет Тетіївської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</si>
  <si>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</si>
  <si>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</si>
  <si>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</si>
  <si>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</si>
  <si>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</si>
  <si>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</si>
  <si>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</si>
  <si>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</si>
  <si>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</si>
  <si>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</si>
  <si>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</si>
  <si>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</si>
  <si>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</si>
  <si>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</si>
  <si>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</si>
  <si>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</si>
  <si>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</si>
  <si>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</si>
  <si>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</si>
  <si>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</si>
  <si>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2275</t>
  </si>
  <si>
    <t>Оплата інших енергоносіїв та інших комунальних послуг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</si>
  <si>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</si>
  <si>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</si>
  <si>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</si>
  <si>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</si>
  <si>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0210180</t>
  </si>
  <si>
    <t>Інша діяльність у сфері державного управління</t>
  </si>
  <si>
    <t>2610</t>
  </si>
  <si>
    <t>Субсидії та поточні трансферти підприємствам (установам, організаціям)</t>
  </si>
  <si>
    <t>0212010</t>
  </si>
  <si>
    <t>Багатопрофільна стаціонарна медична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</si>
  <si>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</si>
  <si>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</si>
  <si>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2730</t>
  </si>
  <si>
    <t>Інші виплати населенню</t>
  </si>
  <si>
    <t>0212152</t>
  </si>
  <si>
    <t>Інші програми та заходи у сфері охорони здоров’я</t>
  </si>
  <si>
    <t>Компенсаційні виплати за пільговий проїзд окремих категорій громадян на залізничному транспорті</t>
  </si>
  <si>
    <t xml:space="preserve">Утримання та забезпечення діяльності центрів соціальних служб </t>
  </si>
  <si>
    <t>Інші заходи у сфері соціального захисту і соціального забезпечення</t>
  </si>
  <si>
    <t>0216013</t>
  </si>
  <si>
    <t>Забезпечення діяльності водопровідно-каналізаційного господарства</t>
  </si>
  <si>
    <t>0216030</t>
  </si>
  <si>
    <t>Організація благоустрою населених пунктів</t>
  </si>
  <si>
    <t>0217130</t>
  </si>
  <si>
    <t>Здійснення  заходів із землеустрою</t>
  </si>
  <si>
    <t>0217461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</si>
  <si>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</si>
  <si>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</si>
  <si>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Інша діяльність у сфері дорожнього господарства</t>
  </si>
  <si>
    <t>0217680</t>
  </si>
  <si>
    <t>Членські внески до асоціацій органів місцевого самоврядування</t>
  </si>
  <si>
    <t>06</t>
  </si>
  <si>
    <t>Відділ освіти Тетіївської міської ради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</si>
  <si>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</si>
  <si>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</si>
  <si>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</si>
  <si>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</si>
  <si>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2220</t>
  </si>
  <si>
    <t>Медикаменти та перев'язувальні матеріали</t>
  </si>
  <si>
    <t>2230</t>
  </si>
  <si>
    <t>Продукти харчування</t>
  </si>
  <si>
    <t>2276</t>
  </si>
  <si>
    <t>Оплата енергосервісу</t>
  </si>
  <si>
    <t>0611021</t>
  </si>
  <si>
    <t>Надання загальної середньої освіти закладами загальної середньої освіти</t>
  </si>
  <si>
    <t>0611031</t>
  </si>
  <si>
    <t>0611070</t>
  </si>
  <si>
    <t>Надання позашкільної освіти закладами позашкільної освіти, заходи із позашкільної роботи з дітьми</t>
  </si>
  <si>
    <t>0611141</t>
  </si>
  <si>
    <t>Забезпечення діяльності інших закладів у сфері освіти</t>
  </si>
  <si>
    <t>0611142</t>
  </si>
  <si>
    <t>Інші програми та заходи у сфері освіти</t>
  </si>
  <si>
    <t>0611151</t>
  </si>
  <si>
    <t>Забезпечення діяльності інклюзивно-ресурсних центрів за рахунок коштів місцевого бюджету</t>
  </si>
  <si>
    <t>0611152</t>
  </si>
  <si>
    <t>Забезпечення діяльності інклюзивно-ресурсних центрів за рахунок освітньої субвенції</t>
  </si>
  <si>
    <t>0611160</t>
  </si>
  <si>
    <t>Інші програми, заклади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</si>
  <si>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</si>
  <si>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</si>
  <si>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Утримання та навчально-тренувальна робота комунальних дитячо-юнацьких спортивних шкіл</t>
  </si>
  <si>
    <t>10</t>
  </si>
  <si>
    <t>Відділ культури, молоді та спорту  Тетіївської міської ради</t>
  </si>
  <si>
    <t>1010160</t>
  </si>
  <si>
    <t>1011080</t>
  </si>
  <si>
    <t>Надання спеціальної освіти мистецькими школами</t>
  </si>
  <si>
    <t>1013131</t>
  </si>
  <si>
    <t>Здійснення заходів та реалізація проектів на виконання Державної цільової соціальної програми «Молодь України»</t>
  </si>
  <si>
    <t>1014030</t>
  </si>
  <si>
    <t>Забезпечення діяльності бібліотек</t>
  </si>
  <si>
    <t>1014040</t>
  </si>
  <si>
    <t>Забезпечення діяльності музеїв i виставок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</si>
  <si>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</si>
  <si>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</si>
  <si>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</si>
  <si>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</si>
  <si>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</si>
  <si>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</si>
  <si>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1015011</t>
  </si>
  <si>
    <t>Проведення навчально-тренувальних зборів і змагань з олімпійських видів спорту</t>
  </si>
  <si>
    <t>1015012</t>
  </si>
  <si>
    <t>Проведення навчально-тренувальних зборів і змагань з неолімпійських видів спорту</t>
  </si>
  <si>
    <t>1015041</t>
  </si>
  <si>
    <t>Утримання та фінансова підтримка спортивних споруд</t>
  </si>
  <si>
    <t>37</t>
  </si>
  <si>
    <t>Управління фінансів Тетіївської міської ради</t>
  </si>
  <si>
    <t>3710160</t>
  </si>
  <si>
    <t>3718710</t>
  </si>
  <si>
    <t>Резервний фонд місцевого бюджету</t>
  </si>
  <si>
    <t>9000</t>
  </si>
  <si>
    <t>Нерозподілені видатки</t>
  </si>
  <si>
    <t>Уточнений план на  звітний період</t>
  </si>
  <si>
    <t>Затверджено на рік з урахуванням змін</t>
  </si>
  <si>
    <t>Додаток 2</t>
  </si>
  <si>
    <t xml:space="preserve">% до затвердженого  плану на рік з урахуванням змін </t>
  </si>
  <si>
    <t>% до уточненого  плану з урахуванням змін на звітний період</t>
  </si>
  <si>
    <t>ЗАГАЛЬНИЙ ФОНД</t>
  </si>
  <si>
    <t>ВСЬОГО видатки загального фонду</t>
  </si>
  <si>
    <t>3210</t>
  </si>
  <si>
    <t>Капітальні трансферти підприємствам (установам, організаціям)</t>
  </si>
  <si>
    <t>0216082</t>
  </si>
  <si>
    <t>Придбання житла для окремих категорій населення відповідно до законодавства</t>
  </si>
  <si>
    <t>3121</t>
  </si>
  <si>
    <t>Капітальне будівництво (придбання) житла</t>
  </si>
  <si>
    <t>0218340</t>
  </si>
  <si>
    <t>Природоохоронні заходи за рахунок цільових фондів</t>
  </si>
  <si>
    <t>3110</t>
  </si>
  <si>
    <t>Придбання обладнання і предметів довгострокового користування</t>
  </si>
  <si>
    <t>3719770</t>
  </si>
  <si>
    <t>Інші субвенції з місцевого бюджету</t>
  </si>
  <si>
    <t>3220</t>
  </si>
  <si>
    <t>Капітальні трансферти органам державного управління інших рівнів</t>
  </si>
  <si>
    <t>СПЕЦІАЛЬНИЙ ФОНД</t>
  </si>
  <si>
    <t>ВСЬОГО видатки спеціального фонду</t>
  </si>
  <si>
    <t>ВСЬОГО видатки загального та спеціального фондів</t>
  </si>
  <si>
    <t>1</t>
  </si>
  <si>
    <t>2</t>
  </si>
  <si>
    <t>3</t>
  </si>
  <si>
    <t>4</t>
  </si>
  <si>
    <t>5</t>
  </si>
  <si>
    <t>6</t>
  </si>
  <si>
    <t>7</t>
  </si>
  <si>
    <t>0100</t>
  </si>
  <si>
    <t>Державне управління</t>
  </si>
  <si>
    <t>1000</t>
  </si>
  <si>
    <t>Освіта</t>
  </si>
  <si>
    <t>2000</t>
  </si>
  <si>
    <t>Охорона здоров’я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</si>
  <si>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</si>
  <si>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</si>
  <si>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</si>
  <si>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</si>
  <si>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</si>
  <si>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</si>
  <si>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</si>
  <si>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</si>
  <si>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</si>
  <si>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</si>
  <si>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</si>
  <si>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</si>
  <si>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8700</t>
  </si>
  <si>
    <t>Резервний фонд</t>
  </si>
  <si>
    <t>Додаток 3</t>
  </si>
  <si>
    <t>Міжбюджетні трансферти</t>
  </si>
  <si>
    <t>грн</t>
  </si>
  <si>
    <t>Найменування показника</t>
  </si>
  <si>
    <t>Код бюджетної класифікації</t>
  </si>
  <si>
    <t>Затверджено розписом на рік з урахуванням змін</t>
  </si>
  <si>
    <t>Виконано за звітний період</t>
  </si>
  <si>
    <t>Загальний фонд</t>
  </si>
  <si>
    <t>Дефіцит (-) /профіцит (+)*</t>
  </si>
  <si>
    <t/>
  </si>
  <si>
    <t>Дефіцит (-) /профіцит (+)**</t>
  </si>
  <si>
    <t>Внутрішнє фінансування*</t>
  </si>
  <si>
    <t>200000</t>
  </si>
  <si>
    <t>Внутрішнє фінансування**</t>
  </si>
  <si>
    <t>Фінансування за рахунок залишків коштів на рахунках бюджетних установ*</t>
  </si>
  <si>
    <t>205000</t>
  </si>
  <si>
    <t>Фінансування за рахунок залишків коштів на рахунках бюджетних установ**</t>
  </si>
  <si>
    <t>На кінець періоду</t>
  </si>
  <si>
    <t>205200</t>
  </si>
  <si>
    <t>Фінансування за рахунок зміни залишків коштів бюджетів*</t>
  </si>
  <si>
    <t>208000</t>
  </si>
  <si>
    <t>Фінансування за рахунок зміни залишків коштів бюджетів**</t>
  </si>
  <si>
    <t>На початок періоду</t>
  </si>
  <si>
    <t>208100</t>
  </si>
  <si>
    <t>208200</t>
  </si>
  <si>
    <t>Інші розрахунки**</t>
  </si>
  <si>
    <t>208300</t>
  </si>
  <si>
    <t>208340</t>
  </si>
  <si>
    <t>Кошти, що передаються із загального фонду бюджету до бюджету розвитку (спеціального фонду) </t>
  </si>
  <si>
    <t>208400</t>
  </si>
  <si>
    <t>Разом  коштів,  отриманих  з усіх джерел фінансування бюджету за типом кредитора *</t>
  </si>
  <si>
    <t>Разом  коштів,  отриманих  з усіх джерел фінансування бюджету за типом кредитора **</t>
  </si>
  <si>
    <t>Фінансування за активними операціями*</t>
  </si>
  <si>
    <t>600000</t>
  </si>
  <si>
    <t>Фінансування за активними операціями**</t>
  </si>
  <si>
    <t>Зміни обсягів бюджетних коштів*</t>
  </si>
  <si>
    <t>602000</t>
  </si>
  <si>
    <t>Зміни обсягів бюджетних коштів**</t>
  </si>
  <si>
    <t>602100</t>
  </si>
  <si>
    <t>602200</t>
  </si>
  <si>
    <t>602300</t>
  </si>
  <si>
    <t>602304</t>
  </si>
  <si>
    <t>602400</t>
  </si>
  <si>
    <t>Разом коштів, отриманих з усіх джерел фінансування бюджету за типом боргового зобов'язання*</t>
  </si>
  <si>
    <t>Разом коштів, отриманих з усіх джерел фінансування бюджету за типом боргового зобов'язання**</t>
  </si>
  <si>
    <t>Спеціальний фонд</t>
  </si>
  <si>
    <t>205100</t>
  </si>
  <si>
    <t>Інші розрахунки*</t>
  </si>
  <si>
    <t>205300</t>
  </si>
  <si>
    <t>205340</t>
  </si>
  <si>
    <t>Додаток 4</t>
  </si>
  <si>
    <t>Додаток 5</t>
  </si>
  <si>
    <t>Надання кредитів</t>
  </si>
  <si>
    <t>Повернення кредитів</t>
  </si>
  <si>
    <t>Кредитування - всього</t>
  </si>
  <si>
    <t>Затверджено розписом на рік</t>
  </si>
  <si>
    <t>Всього за загальним фондом:</t>
  </si>
  <si>
    <t>Всього за спеціальним фондом:</t>
  </si>
  <si>
    <t>Разом</t>
  </si>
  <si>
    <t>_________________________</t>
  </si>
  <si>
    <t xml:space="preserve">Інше внутрішнє фінансування </t>
  </si>
  <si>
    <t>Одержано</t>
  </si>
  <si>
    <t>Повернено</t>
  </si>
  <si>
    <t>Фінансування за рахунок коштів єдиного казначейського рахунку</t>
  </si>
  <si>
    <t xml:space="preserve">* З урахуванням суми міжбюджетних трансфертів, які передаються між місцевими бюджетами різних рівнів або між бюджетами однієї підпорядкованості
</t>
  </si>
  <si>
    <t>Додаток 1</t>
  </si>
  <si>
    <t>грн.</t>
  </si>
  <si>
    <t>+/-</t>
  </si>
  <si>
    <t>ЗАГАЛЬНИЙ ФОНД МІСЦЕВОГО БЮДЖЕТУ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</si>
  <si>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</si>
  <si>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</si>
  <si>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</si>
  <si>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</si>
  <si>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</si>
  <si>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</si>
  <si>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</si>
  <si>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</si>
  <si>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</si>
  <si>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</si>
  <si>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</si>
  <si>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</si>
  <si>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</si>
  <si>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</si>
  <si>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</si>
  <si>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</si>
  <si>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</si>
  <si>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14020000</t>
  </si>
  <si>
    <t>14030000</t>
  </si>
  <si>
    <t>Акцизний податок з ввезених на митну територію України підакцизних товарів (продукції) </t>
  </si>
  <si>
    <t>14040000</t>
  </si>
  <si>
    <t>Акцизний податок з реалізації суб’єктами господарювання роздрібної торгівлі підакцизних товарів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</si>
  <si>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</si>
  <si>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</si>
  <si>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</si>
  <si>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</si>
  <si>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Транспортний податок з юридичних осіб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</si>
  <si>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</si>
  <si>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</si>
  <si>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</si>
  <si>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</si>
  <si>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</si>
  <si>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</si>
  <si>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</si>
  <si>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</si>
  <si>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</si>
  <si>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</si>
  <si>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</si>
  <si>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</si>
  <si>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</si>
  <si>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</si>
  <si>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</si>
  <si>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</si>
  <si>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</si>
  <si>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</si>
  <si>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</si>
  <si>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Доходи від операцій з капіталом  </t>
  </si>
  <si>
    <t>Офіційні трансферти  </t>
  </si>
  <si>
    <t>41020100</t>
  </si>
  <si>
    <t>Базова дотація</t>
  </si>
  <si>
    <t>41033900</t>
  </si>
  <si>
    <t>Освітня субвенція з державного бюджету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</si>
  <si>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</si>
  <si>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</si>
  <si>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</si>
  <si>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</si>
  <si>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</si>
  <si>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</si>
  <si>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СПЕЦІАЛЬНИЙ ФОНД МІСЦЕВОГО БЮДЖЕТУ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</si>
  <si>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</si>
  <si>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</si>
  <si>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</si>
  <si>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Кошти від відчуження майна, що належить Автономній Республіці Крим та майна, що перебуває в комунальній власності  </t>
  </si>
  <si>
    <t>50000000</t>
  </si>
  <si>
    <t>Цільові фонди  </t>
  </si>
  <si>
    <t>Разом доходи загального та спеціального фонду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</si>
  <si>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</si>
  <si>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0611061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</si>
  <si>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</si>
  <si>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</si>
  <si>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</si>
  <si>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</si>
  <si>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</si>
  <si>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</si>
  <si>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0217650</t>
  </si>
  <si>
    <t>Проведення експертної грошової оцінки земельної ділянки чи права на неї</t>
  </si>
  <si>
    <t>Дослідження і розробки, окремі заходи розвитку по реалізації державних (регіональних) програм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</si>
  <si>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</si>
  <si>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</si>
  <si>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11020000</t>
  </si>
  <si>
    <t>40000000</t>
  </si>
  <si>
    <t>Заходи державної політики з питань дітей та їх соціального захисту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</si>
  <si>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</si>
  <si>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</si>
  <si>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Поточні трансферти органам державного управління інших рівнів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</si>
  <si>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</si>
  <si>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"Затверджую"</t>
  </si>
  <si>
    <t>виконання</t>
  </si>
  <si>
    <t>10000000</t>
  </si>
  <si>
    <t>11000000</t>
  </si>
  <si>
    <t>11010000</t>
  </si>
  <si>
    <t>11020200</t>
  </si>
  <si>
    <t>13000000</t>
  </si>
  <si>
    <t>13010000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</si>
  <si>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</si>
  <si>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</si>
  <si>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13010200</t>
  </si>
  <si>
    <t>13030000</t>
  </si>
  <si>
    <t>Рентна плата за користування надрами загальнодержавного значення</t>
  </si>
  <si>
    <t>13030100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</si>
  <si>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</si>
  <si>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</si>
  <si>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</si>
  <si>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</si>
  <si>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Рентна плата за користування надрами для видобування корисних копалин місцевого значення</t>
  </si>
  <si>
    <t>14000000</t>
  </si>
  <si>
    <t>Акцизний податок з вироблених в Україні підакцизних товарів (продукції)</t>
  </si>
  <si>
    <t>14021900</t>
  </si>
  <si>
    <t>Пальне</t>
  </si>
  <si>
    <t>14031900</t>
  </si>
  <si>
    <t>18000000</t>
  </si>
  <si>
    <t>Місцеві податки та збори, що сплачуються (перераховуються) згідно з Податковим кодексом України</t>
  </si>
  <si>
    <t>18010000</t>
  </si>
  <si>
    <t>18010100</t>
  </si>
  <si>
    <t>18010200</t>
  </si>
  <si>
    <t>18010300</t>
  </si>
  <si>
    <t>18010400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</si>
  <si>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</si>
  <si>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</si>
  <si>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</si>
  <si>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</si>
  <si>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</si>
  <si>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</si>
  <si>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</si>
  <si>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Транспортний податок з фізичних осіб</t>
  </si>
  <si>
    <t>18010900</t>
  </si>
  <si>
    <t>Орендна плата з фізичних осіб</t>
  </si>
  <si>
    <t>18011100</t>
  </si>
  <si>
    <t>18030000</t>
  </si>
  <si>
    <t>18030200</t>
  </si>
  <si>
    <t>18050000</t>
  </si>
  <si>
    <t>18050300</t>
  </si>
  <si>
    <t>18050400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</si>
  <si>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</si>
  <si>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</si>
  <si>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</si>
  <si>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21000000</t>
  </si>
  <si>
    <t>21080000</t>
  </si>
  <si>
    <t>21081100</t>
  </si>
  <si>
    <t>21081500</t>
  </si>
  <si>
    <t>22000000</t>
  </si>
  <si>
    <t>22010000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</si>
  <si>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</si>
  <si>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</si>
  <si>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</si>
  <si>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22012600</t>
  </si>
  <si>
    <t>Адміністративний збір за державну реєстрацію речових прав на нерухоме майно та їх обтяжень</t>
  </si>
  <si>
    <t>22090000</t>
  </si>
  <si>
    <t>22090100</t>
  </si>
  <si>
    <t>22090400</t>
  </si>
  <si>
    <t>22130000</t>
  </si>
  <si>
    <t>Орендна плата за водні об’єкти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</si>
  <si>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24000000</t>
  </si>
  <si>
    <t>24060000</t>
  </si>
  <si>
    <t>24060300</t>
  </si>
  <si>
    <t>24062200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</si>
  <si>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 відшкодування збитків за погіршення якості ґрунтового покриву тощо та за неодержання доходів у зв`язку з тимчасовим невикористанням земельних ділянок</t>
  </si>
  <si>
    <t>41000000</t>
  </si>
  <si>
    <t>Від органів державного управління  </t>
  </si>
  <si>
    <t>41020000</t>
  </si>
  <si>
    <t>Дотації з державного бюджету місцевим бюджетам</t>
  </si>
  <si>
    <t>41030000</t>
  </si>
  <si>
    <t>Субвенції з державного бюджету місцевим бюджетам</t>
  </si>
  <si>
    <t>41040000</t>
  </si>
  <si>
    <t>Дотації з місцевих бюджетів іншим місцевим бюджетам</t>
  </si>
  <si>
    <t>41050000</t>
  </si>
  <si>
    <t>Субвенції з місцевих бюджетів іншим місцевим бюджетам</t>
  </si>
  <si>
    <t>Усього доходи загального фонду ( без врахування трансфертів )</t>
  </si>
  <si>
    <t>Усього доходи загального фонду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</si>
  <si>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</si>
  <si>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</si>
  <si>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</si>
  <si>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</si>
  <si>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</si>
  <si>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</si>
  <si>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19010200</t>
  </si>
  <si>
    <t>19010300</t>
  </si>
  <si>
    <t>24062100</t>
  </si>
  <si>
    <t>25000000</t>
  </si>
  <si>
    <t>25010000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</si>
  <si>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</si>
  <si>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</si>
  <si>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</si>
  <si>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</si>
  <si>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Надходження бюджетних установ від реалізації в установленому порядку майна (крім нерухомого майна) 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</si>
  <si>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</si>
  <si>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</si>
  <si>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</si>
  <si>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</si>
  <si>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</si>
  <si>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</si>
  <si>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Усього доходи спеціального фонду ( без врахування трансфертів )</t>
  </si>
  <si>
    <t xml:space="preserve">Усього доходи спеціального фонду </t>
  </si>
  <si>
    <t>Секретар міської ради                                                    Наталія ІВАНЮТА</t>
  </si>
  <si>
    <t>08</t>
  </si>
  <si>
    <t>Управління соціального захисту населення Тетіївської міської ради</t>
  </si>
  <si>
    <t>0213112</t>
  </si>
  <si>
    <t>0218240</t>
  </si>
  <si>
    <t>0219800</t>
  </si>
  <si>
    <t>0810160</t>
  </si>
  <si>
    <t>0813035</t>
  </si>
  <si>
    <t>0813121</t>
  </si>
  <si>
    <t>0813242</t>
  </si>
  <si>
    <t>0813160</t>
  </si>
  <si>
    <t>Уточнений план на звітний період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</si>
  <si>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</si>
  <si>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</t>
  </si>
  <si>
    <t>0813104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</si>
  <si>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</si>
  <si>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заходів із землеустрою</t>
  </si>
  <si>
    <t>0218220</t>
  </si>
  <si>
    <t>Забезпечення діяльності центрів професійного розвитку педагогічних працівників</t>
  </si>
  <si>
    <t>0817691</t>
  </si>
  <si>
    <t>Дослідження та розробкит, окремі заходи розвитку по реалізації державних (регіональних) програм</t>
  </si>
  <si>
    <t>18030001</t>
  </si>
  <si>
    <t>Туристичний збір, сплачений юридичними особами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</si>
  <si>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</si>
  <si>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0213140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</si>
  <si>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</si>
  <si>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Виконання окремих заходів з реалізації соціального проекту «Активні парки - локації здорової України»</t>
  </si>
  <si>
    <t>Інші дотації з місцевого бюджету</t>
  </si>
  <si>
    <t>Капітальний ремонт інших об'єктів</t>
  </si>
  <si>
    <t>Державне мито, не віднесене до інших категорій  </t>
  </si>
  <si>
    <t>Субвенція з місцевого бюджету на виконання окремих заходів з реалізації соціального проекту «Активні парки - локації здорової України» за рахунок відповідної субвенції з державного бюджету</t>
  </si>
  <si>
    <t>Фактичне виконання  за 9 місяців 2023 року</t>
  </si>
  <si>
    <t>Реконструкція та реставрація інших обєктів</t>
  </si>
  <si>
    <t>0813221</t>
  </si>
  <si>
    <t>Грошова компенсація за належні для отримання жилі приміщення для сімей осіб, визначених пунктами 2 – 5 частини першої статті 101 Закону України «Про статус ветеранів війни, гарантії їх соціального захисту», для осіб з інвалідністю I –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 – 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</si>
  <si>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Реконструкція та реставрація</t>
  </si>
  <si>
    <t>Капітальні трансферти населенню</t>
  </si>
  <si>
    <t>Податок на доходи фізичних осіб у вигляді мінімального податкового зобов’язання, що підлягає сплаті фізичними особами</t>
  </si>
  <si>
    <t>41050400</t>
  </si>
  <si>
    <t>Субвенція з місцевого бюджету на виплату грошової компенсації за належні для отримання жилі приміщення для сімей осіб, визначених пунктами 2-5 частини першої статті 10-1 Закону України «Про статус ветеранів війни, гарантії їх соціального захисту», для осіб з інвалідністю І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зв’язку з військовою агресією Російської Федерації проти України,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</si>
  <si>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</si>
  <si>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</si>
  <si>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</si>
  <si>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0218110</t>
  </si>
  <si>
    <t>0813112</t>
  </si>
  <si>
    <t>Виконання видаткової частини місцевого бюджету Тетіївської міської територіальної громади (в розрізі галузів видатків)                                                              за 2023 рік</t>
  </si>
  <si>
    <t>Затверджено на рік</t>
  </si>
  <si>
    <t>Фактичне виконання за 2023 рік</t>
  </si>
  <si>
    <t xml:space="preserve">% до затвердженого  плану на рік </t>
  </si>
  <si>
    <t xml:space="preserve">Затверджено на рік </t>
  </si>
  <si>
    <t xml:space="preserve">% до затвердженого плану на рік </t>
  </si>
  <si>
    <t>Виконання видаткової частини місцевого бюджету Тетіївської міської територіальної громади (в розрізі головних розпорядників коштів) за 2023 рік</t>
  </si>
  <si>
    <t>0813090</t>
  </si>
  <si>
    <t>Видатки на поховання учасників бойових дій та осіб з інвалідністю внаслідок війни</t>
  </si>
  <si>
    <t>0216012</t>
  </si>
  <si>
    <t>Забезпечення діяльності з виробництва, транспортування, постачання теплової енергії</t>
  </si>
  <si>
    <t>0216015</t>
  </si>
  <si>
    <t>Забезпечення надійної та безперебійної експлуатації ліфтів</t>
  </si>
  <si>
    <t>Співфінансування заходів, що реалізуються за рахунок освітньої субвенції з державного бюджету місцевими бюджетам (за спеціальним фондом державного бюджету)</t>
  </si>
  <si>
    <t>Будівництво медичних утанов та закладів</t>
  </si>
  <si>
    <t>0217322</t>
  </si>
  <si>
    <t>0217381</t>
  </si>
  <si>
    <t>Реалізація проектів в рамках Програми з відновлення України</t>
  </si>
  <si>
    <t>0217640</t>
  </si>
  <si>
    <t>Заходи з енергозбереження</t>
  </si>
  <si>
    <t>0611272</t>
  </si>
  <si>
    <t>Реалізація заходів за рахунок освітньої субвенції з державного бюджету місцевим бюджетам (за спеціальним фондом державного бюджету)</t>
  </si>
  <si>
    <t>Повернення кредитів до місцевого бюджету Тетіївської міської територіальної громади та надання кредитів з  місцевого бюджету Тетіївської міської територіальної громади за 2023 рік</t>
  </si>
  <si>
    <t>Фінансування місцевого бюджету Тетіївської міської територіальної громади
за 2023 рік</t>
  </si>
  <si>
    <t xml:space="preserve">Виконання дохідної частини місцевого бюджету Тетіївської міської територіальної громади за  2023 рік </t>
  </si>
  <si>
    <t xml:space="preserve">Затверджено на  2023 рік </t>
  </si>
  <si>
    <t>Фактичні надходження доходів за 2023 рік</t>
  </si>
  <si>
    <t>31030000</t>
  </si>
  <si>
    <t>33000000</t>
  </si>
  <si>
    <t>Кошти від продажу землі і нематеріальних активів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</si>
  <si>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</si>
  <si>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викупу земельних ділянок сільськогосподарського призначення державної та комунальної власності, передбачених пунктом 6(1) розділу Х «Перехідні положення» Земельного кодексу України</t>
  </si>
  <si>
    <t>у % до уточнених показників на  2023 рік</t>
  </si>
  <si>
    <t>у % до затвердженихпоказників 2023 року</t>
  </si>
  <si>
    <t>Уточнені планові показники на 2023 рік</t>
  </si>
  <si>
    <t>до рішення двадцять шостої сесії Тетіївської міської ради від 12.03.2024 року № 1201-26-VIII</t>
  </si>
  <si>
    <t xml:space="preserve">до рішення  двадцять шостої сесії Тетіївської міської ради від 12.03.2024 року № 1201-26-VIII    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</si>
</sst>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0.00"/>
    <numFmt numFmtId="181" formatCode="#0.00\ %"/>
    <numFmt numFmtId="182" formatCode="#0.000"/>
    <numFmt numFmtId="183" formatCode="#0.0"/>
    <numFmt numFmtId="184" formatCode="0.0"/>
    <numFmt numFmtId="185" formatCode="#,##0.0"/>
    <numFmt numFmtId="186" formatCode="#,##0.00;\-#,##0.00"/>
    <numFmt numFmtId="187" formatCode="#,##0.00_ ;\-#,##0.00\ "/>
  </numFmts>
  <fonts count="48">
    <font>
      <sz val="10"/>
      <name val="Arial"/>
      <family val="0"/>
    </font>
    <font>
      <sz val="10"/>
      <name val="Times New Roman"/>
      <family val="1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color indexed="10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9"/>
      <color indexed="8"/>
      <name val="SansSerif"/>
      <family val="0"/>
    </font>
    <font>
      <b/>
      <sz val="9"/>
      <color indexed="8"/>
      <name val="Arial"/>
      <family val="2"/>
    </font>
    <font>
      <sz val="12"/>
      <name val="Arial"/>
      <family val="2"/>
    </font>
    <font>
      <b/>
      <sz val="13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14" borderId="7" applyNumberFormat="0" applyAlignment="0" applyProtection="0"/>
    <xf numFmtId="0" fontId="2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7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49" fontId="8" fillId="0" borderId="0" xfId="0" applyNumberFormat="1" applyFont="1" applyBorder="1" applyAlignment="1" applyProtection="1">
      <alignment horizontal="center" vertical="center" wrapText="1"/>
      <protection/>
    </xf>
    <xf numFmtId="49" fontId="1" fillId="0" borderId="0" xfId="0" applyNumberFormat="1" applyFont="1" applyAlignment="1">
      <alignment horizontal="center" vertic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184" fontId="6" fillId="0" borderId="10" xfId="0" applyNumberFormat="1" applyFont="1" applyBorder="1" applyAlignment="1" applyProtection="1">
      <alignment horizontal="right" shrinkToFit="1"/>
      <protection/>
    </xf>
    <xf numFmtId="0" fontId="5" fillId="0" borderId="0" xfId="0" applyFont="1" applyAlignment="1">
      <alignment shrinkToFit="1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4" fontId="6" fillId="0" borderId="10" xfId="0" applyNumberFormat="1" applyFont="1" applyBorder="1" applyAlignment="1" applyProtection="1">
      <alignment horizontal="right" shrinkToFit="1"/>
      <protection/>
    </xf>
    <xf numFmtId="4" fontId="4" fillId="0" borderId="10" xfId="0" applyNumberFormat="1" applyFont="1" applyBorder="1" applyAlignment="1" applyProtection="1">
      <alignment horizontal="right" shrinkToFit="1"/>
      <protection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shrinkToFit="1"/>
    </xf>
    <xf numFmtId="0" fontId="6" fillId="0" borderId="0" xfId="0" applyFont="1" applyBorder="1" applyAlignment="1" applyProtection="1">
      <alignment horizontal="left" vertical="top" wrapText="1"/>
      <protection/>
    </xf>
    <xf numFmtId="49" fontId="11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" fontId="6" fillId="4" borderId="10" xfId="0" applyNumberFormat="1" applyFont="1" applyFill="1" applyBorder="1" applyAlignment="1" applyProtection="1">
      <alignment horizontal="right" shrinkToFit="1"/>
      <protection/>
    </xf>
    <xf numFmtId="184" fontId="6" fillId="4" borderId="10" xfId="0" applyNumberFormat="1" applyFont="1" applyFill="1" applyBorder="1" applyAlignment="1" applyProtection="1">
      <alignment horizontal="right" shrinkToFit="1"/>
      <protection/>
    </xf>
    <xf numFmtId="0" fontId="6" fillId="0" borderId="0" xfId="0" applyFont="1" applyBorder="1" applyAlignment="1" applyProtection="1">
      <alignment horizontal="center" wrapText="1"/>
      <protection/>
    </xf>
    <xf numFmtId="180" fontId="6" fillId="0" borderId="0" xfId="0" applyNumberFormat="1" applyFont="1" applyBorder="1" applyAlignment="1" applyProtection="1">
      <alignment horizontal="right" shrinkToFit="1"/>
      <protection/>
    </xf>
    <xf numFmtId="4" fontId="6" fillId="4" borderId="10" xfId="0" applyNumberFormat="1" applyFont="1" applyFill="1" applyBorder="1" applyAlignment="1" applyProtection="1">
      <alignment horizontal="right" wrapText="1"/>
      <protection/>
    </xf>
    <xf numFmtId="185" fontId="6" fillId="4" borderId="10" xfId="0" applyNumberFormat="1" applyFont="1" applyFill="1" applyBorder="1" applyAlignment="1" applyProtection="1">
      <alignment horizontal="right" shrinkToFit="1"/>
      <protection/>
    </xf>
    <xf numFmtId="4" fontId="4" fillId="4" borderId="10" xfId="0" applyNumberFormat="1" applyFont="1" applyFill="1" applyBorder="1" applyAlignment="1" applyProtection="1">
      <alignment horizontal="right" shrinkToFit="1"/>
      <protection/>
    </xf>
    <xf numFmtId="185" fontId="4" fillId="4" borderId="10" xfId="0" applyNumberFormat="1" applyFont="1" applyFill="1" applyBorder="1" applyAlignment="1" applyProtection="1">
      <alignment horizontal="right" shrinkToFit="1"/>
      <protection/>
    </xf>
    <xf numFmtId="4" fontId="4" fillId="4" borderId="10" xfId="0" applyNumberFormat="1" applyFont="1" applyFill="1" applyBorder="1" applyAlignment="1" applyProtection="1">
      <alignment horizontal="right" wrapText="1"/>
      <protection/>
    </xf>
    <xf numFmtId="184" fontId="4" fillId="4" borderId="10" xfId="0" applyNumberFormat="1" applyFont="1" applyFill="1" applyBorder="1" applyAlignment="1" applyProtection="1">
      <alignment horizontal="right" shrinkToFit="1"/>
      <protection/>
    </xf>
    <xf numFmtId="0" fontId="4" fillId="0" borderId="0" xfId="0" applyFont="1" applyBorder="1" applyAlignment="1" applyProtection="1">
      <alignment horizontal="right" wrapText="1"/>
      <protection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center" vertical="center" wrapText="1"/>
    </xf>
    <xf numFmtId="186" fontId="6" fillId="4" borderId="10" xfId="0" applyNumberFormat="1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186" fontId="4" fillId="4" borderId="1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/>
    </xf>
    <xf numFmtId="0" fontId="17" fillId="0" borderId="10" xfId="0" applyFont="1" applyBorder="1" applyAlignment="1">
      <alignment/>
    </xf>
    <xf numFmtId="0" fontId="17" fillId="0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 wrapText="1"/>
    </xf>
    <xf numFmtId="4" fontId="9" fillId="0" borderId="10" xfId="0" applyNumberFormat="1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36" fillId="4" borderId="0" xfId="0" applyFont="1" applyFill="1" applyAlignment="1">
      <alignment horizontal="center"/>
    </xf>
    <xf numFmtId="0" fontId="15" fillId="0" borderId="0" xfId="0" applyFont="1" applyAlignment="1">
      <alignment/>
    </xf>
    <xf numFmtId="0" fontId="37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left" vertical="top" wrapText="1"/>
      <protection/>
    </xf>
    <xf numFmtId="0" fontId="4" fillId="4" borderId="0" xfId="0" applyFont="1" applyFill="1" applyBorder="1" applyAlignment="1" applyProtection="1">
      <alignment horizontal="left" wrapText="1"/>
      <protection/>
    </xf>
    <xf numFmtId="0" fontId="5" fillId="4" borderId="0" xfId="0" applyFont="1" applyFill="1" applyAlignment="1">
      <alignment/>
    </xf>
    <xf numFmtId="0" fontId="4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right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/>
    </xf>
    <xf numFmtId="49" fontId="1" fillId="4" borderId="0" xfId="0" applyNumberFormat="1" applyFont="1" applyFill="1" applyAlignment="1">
      <alignment horizontal="center" vertical="center"/>
    </xf>
    <xf numFmtId="49" fontId="3" fillId="4" borderId="10" xfId="0" applyNumberFormat="1" applyFont="1" applyFill="1" applyBorder="1" applyAlignment="1" applyProtection="1">
      <alignment horizontal="center" vertical="center" wrapText="1"/>
      <protection/>
    </xf>
    <xf numFmtId="49" fontId="8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9" fillId="4" borderId="10" xfId="0" applyFont="1" applyFill="1" applyBorder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center" wrapText="1"/>
      <protection/>
    </xf>
    <xf numFmtId="49" fontId="6" fillId="4" borderId="10" xfId="0" applyNumberFormat="1" applyFont="1" applyFill="1" applyBorder="1" applyAlignment="1" applyProtection="1">
      <alignment horizontal="center" wrapText="1"/>
      <protection/>
    </xf>
    <xf numFmtId="180" fontId="6" fillId="4" borderId="10" xfId="0" applyNumberFormat="1" applyFont="1" applyFill="1" applyBorder="1" applyAlignment="1" applyProtection="1">
      <alignment horizontal="right" shrinkToFit="1"/>
      <protection/>
    </xf>
    <xf numFmtId="0" fontId="6" fillId="4" borderId="0" xfId="0" applyFont="1" applyFill="1" applyBorder="1" applyAlignment="1" applyProtection="1">
      <alignment horizontal="left" vertical="top" wrapText="1"/>
      <protection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49" fontId="11" fillId="4" borderId="10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/>
    </xf>
    <xf numFmtId="0" fontId="9" fillId="4" borderId="0" xfId="0" applyFont="1" applyFill="1" applyAlignment="1">
      <alignment vertical="center"/>
    </xf>
    <xf numFmtId="4" fontId="9" fillId="4" borderId="10" xfId="0" applyNumberFormat="1" applyFont="1" applyFill="1" applyBorder="1" applyAlignment="1">
      <alignment shrinkToFit="1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 shrinkToFit="1"/>
    </xf>
    <xf numFmtId="0" fontId="5" fillId="0" borderId="0" xfId="0" applyFont="1" applyAlignment="1">
      <alignment/>
    </xf>
    <xf numFmtId="4" fontId="5" fillId="0" borderId="10" xfId="0" applyNumberFormat="1" applyFont="1" applyBorder="1" applyAlignment="1">
      <alignment/>
    </xf>
    <xf numFmtId="4" fontId="6" fillId="0" borderId="0" xfId="0" applyNumberFormat="1" applyFont="1" applyBorder="1" applyAlignment="1" applyProtection="1">
      <alignment horizontal="right" vertical="top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left" wrapText="1"/>
      <protection/>
    </xf>
    <xf numFmtId="0" fontId="4" fillId="4" borderId="10" xfId="0" applyFont="1" applyFill="1" applyBorder="1" applyAlignment="1" applyProtection="1">
      <alignment horizontal="left" wrapText="1"/>
      <protection/>
    </xf>
    <xf numFmtId="49" fontId="4" fillId="4" borderId="10" xfId="0" applyNumberFormat="1" applyFont="1" applyFill="1" applyBorder="1" applyAlignment="1" applyProtection="1">
      <alignment horizontal="center" wrapText="1"/>
      <protection/>
    </xf>
    <xf numFmtId="0" fontId="4" fillId="4" borderId="10" xfId="0" applyFont="1" applyFill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/>
    </xf>
    <xf numFmtId="0" fontId="6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4" fontId="43" fillId="0" borderId="0" xfId="0" applyNumberFormat="1" applyFont="1" applyAlignment="1">
      <alignment shrinkToFit="1"/>
    </xf>
    <xf numFmtId="0" fontId="17" fillId="0" borderId="0" xfId="0" applyFont="1" applyAlignment="1">
      <alignment shrinkToFit="1"/>
    </xf>
    <xf numFmtId="0" fontId="42" fillId="0" borderId="0" xfId="0" applyFont="1" applyBorder="1" applyAlignment="1" applyProtection="1">
      <alignment horizontal="center" wrapText="1"/>
      <protection/>
    </xf>
    <xf numFmtId="180" fontId="42" fillId="0" borderId="0" xfId="0" applyNumberFormat="1" applyFont="1" applyBorder="1" applyAlignment="1" applyProtection="1">
      <alignment horizontal="right" shrinkToFit="1"/>
      <protection/>
    </xf>
    <xf numFmtId="0" fontId="8" fillId="4" borderId="0" xfId="0" applyFont="1" applyFill="1" applyAlignment="1">
      <alignment/>
    </xf>
    <xf numFmtId="0" fontId="7" fillId="4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left" vertical="top" wrapText="1"/>
      <protection/>
    </xf>
    <xf numFmtId="4" fontId="5" fillId="0" borderId="0" xfId="0" applyNumberFormat="1" applyFont="1" applyAlignment="1">
      <alignment/>
    </xf>
    <xf numFmtId="0" fontId="8" fillId="4" borderId="0" xfId="0" applyFont="1" applyFill="1" applyAlignment="1">
      <alignment horizontal="center"/>
    </xf>
    <xf numFmtId="4" fontId="9" fillId="0" borderId="0" xfId="0" applyNumberFormat="1" applyFont="1" applyAlignment="1">
      <alignment/>
    </xf>
    <xf numFmtId="4" fontId="6" fillId="0" borderId="10" xfId="0" applyNumberFormat="1" applyFont="1" applyBorder="1" applyAlignment="1" applyProtection="1">
      <alignment horizontal="right" wrapText="1"/>
      <protection/>
    </xf>
    <xf numFmtId="4" fontId="4" fillId="0" borderId="1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vertical="top" wrapText="1"/>
      <protection/>
    </xf>
    <xf numFmtId="0" fontId="44" fillId="0" borderId="0" xfId="0" applyFont="1" applyBorder="1" applyAlignment="1" applyProtection="1">
      <alignment horizontal="left" vertical="top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45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11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right" wrapText="1"/>
      <protection/>
    </xf>
    <xf numFmtId="184" fontId="6" fillId="0" borderId="10" xfId="0" applyNumberFormat="1" applyFont="1" applyBorder="1" applyAlignment="1" applyProtection="1">
      <alignment horizontal="right" wrapText="1"/>
      <protection/>
    </xf>
    <xf numFmtId="4" fontId="6" fillId="0" borderId="10" xfId="0" applyNumberFormat="1" applyFont="1" applyFill="1" applyBorder="1" applyAlignment="1">
      <alignment horizontal="right"/>
    </xf>
    <xf numFmtId="0" fontId="4" fillId="0" borderId="10" xfId="0" applyFont="1" applyBorder="1" applyAlignment="1" applyProtection="1">
      <alignment horizontal="right" wrapText="1"/>
      <protection/>
    </xf>
    <xf numFmtId="4" fontId="4" fillId="0" borderId="10" xfId="0" applyNumberFormat="1" applyFont="1" applyFill="1" applyBorder="1" applyAlignment="1">
      <alignment horizontal="right"/>
    </xf>
    <xf numFmtId="4" fontId="5" fillId="0" borderId="14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 horizontal="right"/>
    </xf>
    <xf numFmtId="184" fontId="5" fillId="0" borderId="0" xfId="0" applyNumberFormat="1" applyFont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4" fillId="0" borderId="0" xfId="0" applyNumberFormat="1" applyFont="1" applyBorder="1" applyAlignment="1" applyProtection="1">
      <alignment horizontal="right" wrapText="1"/>
      <protection/>
    </xf>
    <xf numFmtId="180" fontId="5" fillId="0" borderId="15" xfId="0" applyNumberFormat="1" applyFont="1" applyBorder="1" applyAlignment="1">
      <alignment horizontal="right"/>
    </xf>
    <xf numFmtId="0" fontId="4" fillId="0" borderId="16" xfId="0" applyFont="1" applyBorder="1" applyAlignment="1" applyProtection="1">
      <alignment horizontal="right" wrapText="1"/>
      <protection/>
    </xf>
    <xf numFmtId="180" fontId="5" fillId="0" borderId="17" xfId="0" applyNumberFormat="1" applyFont="1" applyBorder="1" applyAlignment="1">
      <alignment horizontal="right"/>
    </xf>
    <xf numFmtId="4" fontId="6" fillId="0" borderId="0" xfId="0" applyNumberFormat="1" applyFont="1" applyBorder="1" applyAlignment="1" applyProtection="1">
      <alignment horizontal="right" wrapText="1"/>
      <protection/>
    </xf>
    <xf numFmtId="0" fontId="6" fillId="0" borderId="10" xfId="0" applyFont="1" applyBorder="1" applyAlignment="1" applyProtection="1">
      <alignment horizontal="right" wrapText="1"/>
      <protection/>
    </xf>
    <xf numFmtId="4" fontId="9" fillId="0" borderId="10" xfId="0" applyNumberFormat="1" applyFont="1" applyBorder="1" applyAlignment="1">
      <alignment horizontal="right"/>
    </xf>
    <xf numFmtId="184" fontId="9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6" fillId="0" borderId="18" xfId="0" applyFont="1" applyBorder="1" applyAlignment="1" applyProtection="1">
      <alignment horizontal="right" wrapText="1"/>
      <protection/>
    </xf>
    <xf numFmtId="0" fontId="4" fillId="0" borderId="19" xfId="0" applyFont="1" applyBorder="1" applyAlignment="1" applyProtection="1">
      <alignment horizontal="right" wrapText="1"/>
      <protection/>
    </xf>
    <xf numFmtId="4" fontId="4" fillId="0" borderId="19" xfId="0" applyNumberFormat="1" applyFont="1" applyBorder="1" applyAlignment="1" applyProtection="1">
      <alignment horizontal="right" wrapText="1"/>
      <protection/>
    </xf>
    <xf numFmtId="180" fontId="5" fillId="0" borderId="17" xfId="0" applyNumberFormat="1" applyFont="1" applyBorder="1" applyAlignment="1">
      <alignment horizontal="left" wrapText="1"/>
    </xf>
    <xf numFmtId="180" fontId="5" fillId="0" borderId="15" xfId="0" applyNumberFormat="1" applyFont="1" applyBorder="1" applyAlignment="1">
      <alignment horizontal="left" wrapText="1"/>
    </xf>
    <xf numFmtId="180" fontId="5" fillId="0" borderId="14" xfId="0" applyNumberFormat="1" applyFont="1" applyBorder="1" applyAlignment="1">
      <alignment horizontal="left" wrapText="1"/>
    </xf>
    <xf numFmtId="180" fontId="5" fillId="0" borderId="20" xfId="0" applyNumberFormat="1" applyFont="1" applyBorder="1" applyAlignment="1">
      <alignment horizontal="left" wrapText="1"/>
    </xf>
    <xf numFmtId="180" fontId="1" fillId="0" borderId="15" xfId="0" applyNumberFormat="1" applyFont="1" applyBorder="1" applyAlignment="1">
      <alignment horizontal="left" wrapText="1"/>
    </xf>
    <xf numFmtId="4" fontId="6" fillId="0" borderId="10" xfId="0" applyNumberFormat="1" applyFont="1" applyFill="1" applyBorder="1" applyAlignment="1">
      <alignment horizontal="right"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4" borderId="10" xfId="0" applyFont="1" applyFill="1" applyBorder="1" applyAlignment="1">
      <alignment horizontal="center" vertical="center" wrapText="1"/>
    </xf>
    <xf numFmtId="180" fontId="9" fillId="0" borderId="21" xfId="0" applyNumberFormat="1" applyFont="1" applyBorder="1" applyAlignment="1">
      <alignment horizontal="left" wrapText="1"/>
    </xf>
    <xf numFmtId="0" fontId="9" fillId="4" borderId="13" xfId="0" applyFont="1" applyFill="1" applyBorder="1" applyAlignment="1">
      <alignment horizontal="center"/>
    </xf>
    <xf numFmtId="0" fontId="10" fillId="4" borderId="22" xfId="0" applyFont="1" applyFill="1" applyBorder="1" applyAlignment="1">
      <alignment/>
    </xf>
    <xf numFmtId="49" fontId="7" fillId="4" borderId="10" xfId="0" applyNumberFormat="1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47" fillId="4" borderId="0" xfId="0" applyFont="1" applyFill="1" applyAlignment="1">
      <alignment/>
    </xf>
    <xf numFmtId="0" fontId="7" fillId="0" borderId="18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6" fillId="4" borderId="10" xfId="0" applyFont="1" applyFill="1" applyBorder="1" applyAlignment="1" applyProtection="1">
      <alignment horizontal="center" wrapText="1"/>
      <protection/>
    </xf>
    <xf numFmtId="0" fontId="9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7" fillId="0" borderId="13" xfId="0" applyFont="1" applyBorder="1" applyAlignment="1" applyProtection="1">
      <alignment horizontal="center" vertical="top" wrapText="1"/>
      <protection/>
    </xf>
    <xf numFmtId="0" fontId="7" fillId="0" borderId="23" xfId="0" applyFont="1" applyBorder="1" applyAlignment="1" applyProtection="1">
      <alignment horizontal="center" vertical="top" wrapText="1"/>
      <protection/>
    </xf>
    <xf numFmtId="0" fontId="7" fillId="0" borderId="22" xfId="0" applyFont="1" applyBorder="1" applyAlignment="1" applyProtection="1">
      <alignment horizontal="center" vertical="top" wrapText="1"/>
      <protection/>
    </xf>
    <xf numFmtId="0" fontId="6" fillId="0" borderId="13" xfId="0" applyFont="1" applyBorder="1" applyAlignment="1" applyProtection="1">
      <alignment horizontal="right" wrapText="1"/>
      <protection/>
    </xf>
    <xf numFmtId="0" fontId="6" fillId="0" borderId="22" xfId="0" applyFont="1" applyBorder="1" applyAlignment="1" applyProtection="1">
      <alignment horizontal="right" wrapText="1"/>
      <protection/>
    </xf>
    <xf numFmtId="0" fontId="6" fillId="0" borderId="13" xfId="0" applyFont="1" applyBorder="1" applyAlignment="1" applyProtection="1">
      <alignment horizontal="center" wrapText="1"/>
      <protection/>
    </xf>
    <xf numFmtId="0" fontId="6" fillId="0" borderId="22" xfId="0" applyFont="1" applyBorder="1" applyAlignment="1" applyProtection="1">
      <alignment horizontal="center" wrapText="1"/>
      <protection/>
    </xf>
    <xf numFmtId="0" fontId="12" fillId="4" borderId="0" xfId="0" applyFont="1" applyFill="1" applyAlignment="1">
      <alignment horizontal="center"/>
    </xf>
    <xf numFmtId="0" fontId="13" fillId="4" borderId="0" xfId="0" applyFont="1" applyFill="1" applyAlignment="1">
      <alignment horizontal="center"/>
    </xf>
    <xf numFmtId="0" fontId="6" fillId="0" borderId="23" xfId="0" applyFont="1" applyBorder="1" applyAlignment="1" applyProtection="1">
      <alignment horizontal="center" wrapText="1"/>
      <protection/>
    </xf>
    <xf numFmtId="0" fontId="6" fillId="0" borderId="13" xfId="0" applyFont="1" applyBorder="1" applyAlignment="1" applyProtection="1">
      <alignment horizontal="left" wrapText="1"/>
      <protection/>
    </xf>
    <xf numFmtId="0" fontId="6" fillId="0" borderId="22" xfId="0" applyFont="1" applyBorder="1" applyAlignment="1" applyProtection="1">
      <alignment horizontal="left" wrapText="1"/>
      <protection/>
    </xf>
    <xf numFmtId="0" fontId="6" fillId="0" borderId="10" xfId="0" applyFont="1" applyBorder="1" applyAlignment="1" applyProtection="1">
      <alignment horizontal="left"/>
      <protection/>
    </xf>
    <xf numFmtId="0" fontId="6" fillId="4" borderId="13" xfId="0" applyFont="1" applyFill="1" applyBorder="1" applyAlignment="1">
      <alignment horizontal="left"/>
    </xf>
    <xf numFmtId="0" fontId="4" fillId="4" borderId="22" xfId="0" applyFont="1" applyFill="1" applyBorder="1" applyAlignment="1">
      <alignment horizontal="left"/>
    </xf>
    <xf numFmtId="0" fontId="45" fillId="0" borderId="0" xfId="0" applyFont="1" applyBorder="1" applyAlignment="1" applyProtection="1">
      <alignment horizontal="center" vertical="top" wrapText="1"/>
      <protection/>
    </xf>
    <xf numFmtId="0" fontId="38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15" fillId="4" borderId="0" xfId="0" applyFont="1" applyFill="1" applyAlignment="1">
      <alignment horizontal="left" wrapText="1"/>
    </xf>
    <xf numFmtId="0" fontId="46" fillId="4" borderId="0" xfId="0" applyFont="1" applyFill="1" applyAlignment="1">
      <alignment horizontal="left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49" fontId="6" fillId="4" borderId="10" xfId="0" applyNumberFormat="1" applyFont="1" applyFill="1" applyBorder="1" applyAlignment="1" applyProtection="1">
      <alignment horizontal="center" vertical="center" wrapText="1"/>
      <protection/>
    </xf>
    <xf numFmtId="49" fontId="1" fillId="4" borderId="10" xfId="0" applyNumberFormat="1" applyFont="1" applyFill="1" applyBorder="1" applyAlignment="1">
      <alignment horizontal="center" vertical="center" wrapText="1"/>
    </xf>
    <xf numFmtId="49" fontId="0" fillId="4" borderId="10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 applyAlignment="1" applyProtection="1">
      <alignment horizontal="left" wrapText="1"/>
      <protection/>
    </xf>
    <xf numFmtId="0" fontId="2" fillId="4" borderId="0" xfId="0" applyFont="1" applyFill="1" applyBorder="1" applyAlignment="1" applyProtection="1">
      <alignment horizontal="center" wrapText="1"/>
      <protection/>
    </xf>
    <xf numFmtId="0" fontId="4" fillId="4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8" fillId="4" borderId="0" xfId="0" applyFont="1" applyFill="1" applyBorder="1" applyAlignment="1" applyProtection="1">
      <alignment horizontal="center" wrapText="1"/>
      <protection/>
    </xf>
    <xf numFmtId="0" fontId="10" fillId="4" borderId="0" xfId="0" applyFont="1" applyFill="1" applyAlignment="1">
      <alignment wrapText="1"/>
    </xf>
    <xf numFmtId="0" fontId="5" fillId="4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vertical="center"/>
    </xf>
    <xf numFmtId="0" fontId="6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>
      <alignment horizontal="center" wrapText="1"/>
    </xf>
    <xf numFmtId="0" fontId="4" fillId="0" borderId="0" xfId="0" applyFont="1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 wrapText="1"/>
      <protection/>
    </xf>
    <xf numFmtId="0" fontId="10" fillId="0" borderId="0" xfId="0" applyFont="1" applyAlignment="1">
      <alignment horizontal="center" wrapText="1"/>
    </xf>
    <xf numFmtId="0" fontId="2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2" fontId="4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1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6"/>
  <sheetViews>
    <sheetView zoomScale="95" zoomScaleNormal="95" workbookViewId="0" topLeftCell="A5">
      <selection activeCell="A5" sqref="A5:H5"/>
    </sheetView>
  </sheetViews>
  <sheetFormatPr defaultColWidth="9.140625" defaultRowHeight="12.75"/>
  <cols>
    <col min="1" max="1" width="3.28125" style="0" customWidth="1"/>
    <col min="2" max="2" width="11.7109375" style="126" customWidth="1"/>
    <col min="3" max="3" width="47.57421875" style="0" customWidth="1"/>
    <col min="4" max="6" width="15.8515625" style="0" customWidth="1"/>
    <col min="7" max="7" width="14.57421875" style="0" customWidth="1"/>
    <col min="8" max="8" width="13.57421875" style="0" customWidth="1"/>
    <col min="9" max="9" width="12.8515625" style="0" customWidth="1"/>
    <col min="10" max="10" width="12.57421875" style="0" bestFit="1" customWidth="1"/>
  </cols>
  <sheetData>
    <row r="1" spans="1:7" ht="15.75" customHeight="1" hidden="1">
      <c r="A1" s="122"/>
      <c r="B1" s="123"/>
      <c r="C1" s="122"/>
      <c r="D1" s="190" t="s">
        <v>323</v>
      </c>
      <c r="E1" s="190"/>
      <c r="F1" s="190"/>
      <c r="G1" s="122"/>
    </row>
    <row r="2" spans="1:7" ht="15.75" customHeight="1">
      <c r="A2" s="122"/>
      <c r="B2" s="123"/>
      <c r="C2" s="122"/>
      <c r="D2" s="124"/>
      <c r="E2" s="124"/>
      <c r="F2" s="124"/>
      <c r="G2" s="122"/>
    </row>
    <row r="3" spans="2:9" s="113" customFormat="1" ht="13.5">
      <c r="B3" s="117"/>
      <c r="G3" s="191" t="s">
        <v>233</v>
      </c>
      <c r="H3" s="192"/>
      <c r="I3" s="192"/>
    </row>
    <row r="4" spans="1:9" s="113" customFormat="1" ht="50.25" customHeight="1">
      <c r="A4" s="114"/>
      <c r="B4" s="114"/>
      <c r="C4" s="114"/>
      <c r="D4" s="114"/>
      <c r="E4" s="64"/>
      <c r="F4" s="64"/>
      <c r="G4" s="193" t="s">
        <v>511</v>
      </c>
      <c r="H4" s="194"/>
      <c r="I4" s="194"/>
    </row>
    <row r="5" spans="1:9" s="113" customFormat="1" ht="18">
      <c r="A5" s="168" t="s">
        <v>499</v>
      </c>
      <c r="B5" s="168"/>
      <c r="C5" s="168"/>
      <c r="D5" s="168"/>
      <c r="E5" s="168"/>
      <c r="F5" s="168"/>
      <c r="G5" s="169"/>
      <c r="H5" s="169"/>
      <c r="I5" s="66"/>
    </row>
    <row r="6" spans="1:9" ht="15.75" customHeight="1">
      <c r="A6" s="122"/>
      <c r="B6" s="123"/>
      <c r="C6" s="122"/>
      <c r="D6" s="124"/>
      <c r="E6" s="124"/>
      <c r="F6" s="124"/>
      <c r="G6" s="122"/>
      <c r="I6" s="125" t="s">
        <v>234</v>
      </c>
    </row>
    <row r="7" spans="1:9" s="44" customFormat="1" ht="17.25" customHeight="1">
      <c r="A7" s="162"/>
      <c r="B7" s="170" t="s">
        <v>0</v>
      </c>
      <c r="C7" s="170" t="s">
        <v>1</v>
      </c>
      <c r="D7" s="170" t="s">
        <v>500</v>
      </c>
      <c r="E7" s="170" t="s">
        <v>509</v>
      </c>
      <c r="F7" s="170" t="s">
        <v>501</v>
      </c>
      <c r="G7" s="175" t="s">
        <v>324</v>
      </c>
      <c r="H7" s="176"/>
      <c r="I7" s="177"/>
    </row>
    <row r="8" spans="1:9" s="44" customFormat="1" ht="54.75" customHeight="1">
      <c r="A8" s="162"/>
      <c r="B8" s="171"/>
      <c r="C8" s="171"/>
      <c r="D8" s="171"/>
      <c r="E8" s="171"/>
      <c r="F8" s="171"/>
      <c r="G8" s="163" t="s">
        <v>235</v>
      </c>
      <c r="H8" s="163" t="s">
        <v>507</v>
      </c>
      <c r="I8" s="163" t="s">
        <v>508</v>
      </c>
    </row>
    <row r="9" spans="1:9" s="2" customFormat="1" ht="13.5">
      <c r="A9" s="115"/>
      <c r="B9" s="128" t="s">
        <v>141</v>
      </c>
      <c r="C9" s="128" t="s">
        <v>142</v>
      </c>
      <c r="D9" s="128" t="s">
        <v>143</v>
      </c>
      <c r="E9" s="128" t="s">
        <v>144</v>
      </c>
      <c r="F9" s="128" t="s">
        <v>145</v>
      </c>
      <c r="G9" s="128">
        <v>6</v>
      </c>
      <c r="H9" s="128">
        <v>7</v>
      </c>
      <c r="I9" s="128">
        <v>8</v>
      </c>
    </row>
    <row r="10" spans="1:9" s="2" customFormat="1" ht="24" customHeight="1">
      <c r="A10" s="115"/>
      <c r="B10" s="195" t="s">
        <v>236</v>
      </c>
      <c r="C10" s="195"/>
      <c r="D10" s="195"/>
      <c r="E10" s="195"/>
      <c r="F10" s="195"/>
      <c r="G10" s="195"/>
      <c r="H10" s="195"/>
      <c r="I10" s="195"/>
    </row>
    <row r="11" spans="1:9" s="2" customFormat="1" ht="13.5">
      <c r="A11" s="115"/>
      <c r="B11" s="134" t="s">
        <v>325</v>
      </c>
      <c r="C11" s="103" t="s">
        <v>237</v>
      </c>
      <c r="D11" s="16">
        <f>D12+D21+D29+D37</f>
        <v>163198400</v>
      </c>
      <c r="E11" s="16">
        <f>E12+E21+E29+E37</f>
        <v>186025067</v>
      </c>
      <c r="F11" s="16">
        <f>F12+F21+F29+F37</f>
        <v>191318311.59</v>
      </c>
      <c r="G11" s="16">
        <f aca="true" t="shared" si="0" ref="G11:G48">F11-E11</f>
        <v>5293244.590000004</v>
      </c>
      <c r="H11" s="135">
        <f>F11/D11*100</f>
        <v>117.23050691060696</v>
      </c>
      <c r="I11" s="135">
        <f>F11/E11*100</f>
        <v>102.8454469472117</v>
      </c>
    </row>
    <row r="12" spans="1:9" s="2" customFormat="1" ht="27">
      <c r="A12" s="115"/>
      <c r="B12" s="134" t="s">
        <v>326</v>
      </c>
      <c r="C12" s="103" t="s">
        <v>238</v>
      </c>
      <c r="D12" s="16">
        <f>D13+D19</f>
        <v>105621750</v>
      </c>
      <c r="E12" s="16">
        <f>E13+E19</f>
        <v>116455854</v>
      </c>
      <c r="F12" s="16">
        <f>F13+F19</f>
        <v>118586626.07</v>
      </c>
      <c r="G12" s="16">
        <f t="shared" si="0"/>
        <v>2130772.069999993</v>
      </c>
      <c r="H12" s="135">
        <f aca="true" t="shared" si="1" ref="H12:H75">F12/D12*100</f>
        <v>112.27481656950391</v>
      </c>
      <c r="I12" s="135">
        <f aca="true" t="shared" si="2" ref="I12:I75">F12/E12*100</f>
        <v>101.82968223306317</v>
      </c>
    </row>
    <row r="13" spans="1:9" s="2" customFormat="1" ht="13.5">
      <c r="A13" s="115"/>
      <c r="B13" s="134" t="s">
        <v>327</v>
      </c>
      <c r="C13" s="103" t="s">
        <v>241</v>
      </c>
      <c r="D13" s="136">
        <f>D14+D15+D16+D17+D18</f>
        <v>105616750</v>
      </c>
      <c r="E13" s="136">
        <f>E14+E15+E16+E17+E18</f>
        <v>116430854</v>
      </c>
      <c r="F13" s="136">
        <f>F14+F15+F16+F17+F18</f>
        <v>118557608.07</v>
      </c>
      <c r="G13" s="16">
        <f t="shared" si="0"/>
        <v>2126754.069999993</v>
      </c>
      <c r="H13" s="135">
        <f t="shared" si="1"/>
        <v>112.2526569601886</v>
      </c>
      <c r="I13" s="135">
        <f t="shared" si="2"/>
        <v>101.8266241266254</v>
      </c>
    </row>
    <row r="14" spans="1:9" s="2" customFormat="1" ht="41.25">
      <c r="A14" s="115"/>
      <c r="B14" s="137" t="s">
        <v>242</v>
      </c>
      <c r="C14" s="129" t="s">
        <v>243</v>
      </c>
      <c r="D14" s="120">
        <v>77049850</v>
      </c>
      <c r="E14" s="120">
        <v>84137242</v>
      </c>
      <c r="F14" s="120">
        <v>87111467.53</v>
      </c>
      <c r="G14" s="120">
        <f t="shared" si="0"/>
        <v>2974225.530000001</v>
      </c>
      <c r="H14" s="135">
        <f t="shared" si="1"/>
        <v>113.05858159360467</v>
      </c>
      <c r="I14" s="135">
        <f t="shared" si="2"/>
        <v>103.5349691281775</v>
      </c>
    </row>
    <row r="15" spans="1:9" s="2" customFormat="1" ht="69">
      <c r="A15" s="115"/>
      <c r="B15" s="137" t="s">
        <v>244</v>
      </c>
      <c r="C15" s="129" t="s">
        <v>245</v>
      </c>
      <c r="D15" s="120">
        <v>10309300</v>
      </c>
      <c r="E15" s="120">
        <v>10309300</v>
      </c>
      <c r="F15" s="120">
        <v>4012048.94</v>
      </c>
      <c r="G15" s="120">
        <f t="shared" si="0"/>
        <v>-6297251.0600000005</v>
      </c>
      <c r="H15" s="135">
        <f t="shared" si="1"/>
        <v>38.91679299273471</v>
      </c>
      <c r="I15" s="135">
        <f t="shared" si="2"/>
        <v>38.91679299273471</v>
      </c>
    </row>
    <row r="16" spans="1:9" s="2" customFormat="1" ht="41.25">
      <c r="A16" s="115"/>
      <c r="B16" s="137" t="s">
        <v>246</v>
      </c>
      <c r="C16" s="129" t="s">
        <v>247</v>
      </c>
      <c r="D16" s="120">
        <v>17409850</v>
      </c>
      <c r="E16" s="120">
        <v>21136562</v>
      </c>
      <c r="F16" s="120">
        <v>26386324.94</v>
      </c>
      <c r="G16" s="120">
        <f t="shared" si="0"/>
        <v>5249762.940000001</v>
      </c>
      <c r="H16" s="135">
        <f t="shared" si="1"/>
        <v>151.55974887779044</v>
      </c>
      <c r="I16" s="135">
        <f t="shared" si="2"/>
        <v>124.83735500598443</v>
      </c>
    </row>
    <row r="17" spans="1:9" s="2" customFormat="1" ht="41.25">
      <c r="A17" s="115"/>
      <c r="B17" s="137" t="s">
        <v>248</v>
      </c>
      <c r="C17" s="129" t="s">
        <v>249</v>
      </c>
      <c r="D17" s="120">
        <v>847750</v>
      </c>
      <c r="E17" s="120">
        <v>847750</v>
      </c>
      <c r="F17" s="120">
        <v>877577.84</v>
      </c>
      <c r="G17" s="120">
        <f t="shared" si="0"/>
        <v>29827.839999999967</v>
      </c>
      <c r="H17" s="135">
        <f t="shared" si="1"/>
        <v>103.51847124741964</v>
      </c>
      <c r="I17" s="135">
        <f t="shared" si="2"/>
        <v>103.51847124741964</v>
      </c>
    </row>
    <row r="18" spans="1:9" s="2" customFormat="1" ht="41.25">
      <c r="A18" s="115"/>
      <c r="B18" s="137">
        <v>11011300</v>
      </c>
      <c r="C18" s="129" t="s">
        <v>467</v>
      </c>
      <c r="D18" s="120">
        <v>0</v>
      </c>
      <c r="E18" s="120">
        <v>0</v>
      </c>
      <c r="F18" s="120">
        <v>170188.82</v>
      </c>
      <c r="G18" s="120">
        <f>F18-E18</f>
        <v>170188.82</v>
      </c>
      <c r="H18" s="135">
        <v>0</v>
      </c>
      <c r="I18" s="135">
        <v>0</v>
      </c>
    </row>
    <row r="19" spans="1:9" s="2" customFormat="1" ht="13.5">
      <c r="A19" s="115"/>
      <c r="B19" s="134" t="s">
        <v>316</v>
      </c>
      <c r="C19" s="103" t="s">
        <v>239</v>
      </c>
      <c r="D19" s="16">
        <f>D20</f>
        <v>5000</v>
      </c>
      <c r="E19" s="16">
        <f>E20</f>
        <v>25000</v>
      </c>
      <c r="F19" s="16">
        <f>F20</f>
        <v>29018</v>
      </c>
      <c r="G19" s="16">
        <f t="shared" si="0"/>
        <v>4018</v>
      </c>
      <c r="H19" s="135">
        <f t="shared" si="1"/>
        <v>580.36</v>
      </c>
      <c r="I19" s="135">
        <f t="shared" si="2"/>
        <v>116.072</v>
      </c>
    </row>
    <row r="20" spans="1:9" s="2" customFormat="1" ht="27">
      <c r="A20" s="115"/>
      <c r="B20" s="137" t="s">
        <v>328</v>
      </c>
      <c r="C20" s="129" t="s">
        <v>240</v>
      </c>
      <c r="D20" s="120">
        <v>5000</v>
      </c>
      <c r="E20" s="120">
        <v>25000</v>
      </c>
      <c r="F20" s="138">
        <v>29018</v>
      </c>
      <c r="G20" s="120">
        <f t="shared" si="0"/>
        <v>4018</v>
      </c>
      <c r="H20" s="135">
        <f t="shared" si="1"/>
        <v>580.36</v>
      </c>
      <c r="I20" s="135">
        <f t="shared" si="2"/>
        <v>116.072</v>
      </c>
    </row>
    <row r="21" spans="1:9" s="2" customFormat="1" ht="27">
      <c r="A21" s="115"/>
      <c r="B21" s="134" t="s">
        <v>329</v>
      </c>
      <c r="C21" s="103" t="s">
        <v>250</v>
      </c>
      <c r="D21" s="16">
        <f>D22+D25+D27</f>
        <v>429900</v>
      </c>
      <c r="E21" s="16">
        <f>E22+E25+E27</f>
        <v>471900</v>
      </c>
      <c r="F21" s="16">
        <f>F22+F25+F27</f>
        <v>384687.61</v>
      </c>
      <c r="G21" s="16">
        <f t="shared" si="0"/>
        <v>-87212.39000000001</v>
      </c>
      <c r="H21" s="135">
        <f t="shared" si="1"/>
        <v>89.48304489416144</v>
      </c>
      <c r="I21" s="135">
        <f t="shared" si="2"/>
        <v>81.51888323797415</v>
      </c>
    </row>
    <row r="22" spans="1:9" s="2" customFormat="1" ht="27">
      <c r="A22" s="115"/>
      <c r="B22" s="134" t="s">
        <v>330</v>
      </c>
      <c r="C22" s="103" t="s">
        <v>251</v>
      </c>
      <c r="D22" s="16">
        <f>D23+D24</f>
        <v>385350</v>
      </c>
      <c r="E22" s="16">
        <f>E23+E24</f>
        <v>427350</v>
      </c>
      <c r="F22" s="16">
        <f>F23+F24</f>
        <v>365670.88</v>
      </c>
      <c r="G22" s="16">
        <f t="shared" si="0"/>
        <v>-61679.119999999995</v>
      </c>
      <c r="H22" s="135">
        <f t="shared" si="1"/>
        <v>94.89318282081226</v>
      </c>
      <c r="I22" s="135">
        <f t="shared" si="2"/>
        <v>85.56707148707149</v>
      </c>
    </row>
    <row r="23" spans="1:9" s="2" customFormat="1" ht="41.25">
      <c r="A23" s="115"/>
      <c r="B23" s="137" t="s">
        <v>331</v>
      </c>
      <c r="C23" s="129" t="s">
        <v>332</v>
      </c>
      <c r="D23" s="120">
        <v>127150</v>
      </c>
      <c r="E23" s="120">
        <v>169150</v>
      </c>
      <c r="F23" s="139">
        <v>171526.82</v>
      </c>
      <c r="G23" s="120">
        <f t="shared" si="0"/>
        <v>2376.820000000007</v>
      </c>
      <c r="H23" s="135">
        <f t="shared" si="1"/>
        <v>134.901156114825</v>
      </c>
      <c r="I23" s="135">
        <f t="shared" si="2"/>
        <v>101.40515518770323</v>
      </c>
    </row>
    <row r="24" spans="1:9" s="2" customFormat="1" ht="55.5" customHeight="1">
      <c r="A24" s="115"/>
      <c r="B24" s="137" t="s">
        <v>333</v>
      </c>
      <c r="C24" s="129" t="s">
        <v>252</v>
      </c>
      <c r="D24" s="120">
        <v>258200</v>
      </c>
      <c r="E24" s="120">
        <v>258200</v>
      </c>
      <c r="F24" s="140">
        <v>194144.06</v>
      </c>
      <c r="G24" s="120">
        <f t="shared" si="0"/>
        <v>-64055.94</v>
      </c>
      <c r="H24" s="135">
        <f t="shared" si="1"/>
        <v>75.19134779240898</v>
      </c>
      <c r="I24" s="135">
        <f t="shared" si="2"/>
        <v>75.19134779240898</v>
      </c>
    </row>
    <row r="25" spans="1:9" s="2" customFormat="1" ht="27">
      <c r="A25" s="115"/>
      <c r="B25" s="134" t="s">
        <v>334</v>
      </c>
      <c r="C25" s="103" t="s">
        <v>335</v>
      </c>
      <c r="D25" s="16">
        <f>D26</f>
        <v>14800</v>
      </c>
      <c r="E25" s="16">
        <f>E26</f>
        <v>14800</v>
      </c>
      <c r="F25" s="16">
        <f>F26</f>
        <v>19016.73</v>
      </c>
      <c r="G25" s="16">
        <f t="shared" si="0"/>
        <v>4216.73</v>
      </c>
      <c r="H25" s="135">
        <f t="shared" si="1"/>
        <v>128.4914189189189</v>
      </c>
      <c r="I25" s="135">
        <f t="shared" si="2"/>
        <v>128.4914189189189</v>
      </c>
    </row>
    <row r="26" spans="1:9" s="2" customFormat="1" ht="32.25" customHeight="1">
      <c r="A26" s="115"/>
      <c r="B26" s="137" t="s">
        <v>336</v>
      </c>
      <c r="C26" s="129" t="s">
        <v>337</v>
      </c>
      <c r="D26" s="120">
        <v>14800</v>
      </c>
      <c r="E26" s="120">
        <v>14800</v>
      </c>
      <c r="F26" s="138">
        <v>19016.73</v>
      </c>
      <c r="G26" s="120">
        <f t="shared" si="0"/>
        <v>4216.73</v>
      </c>
      <c r="H26" s="135">
        <f t="shared" si="1"/>
        <v>128.4914189189189</v>
      </c>
      <c r="I26" s="135">
        <f t="shared" si="2"/>
        <v>128.4914189189189</v>
      </c>
    </row>
    <row r="27" spans="1:9" s="2" customFormat="1" ht="27">
      <c r="A27" s="115"/>
      <c r="B27" s="134" t="s">
        <v>338</v>
      </c>
      <c r="C27" s="103" t="s">
        <v>339</v>
      </c>
      <c r="D27" s="16">
        <f>D28</f>
        <v>29750</v>
      </c>
      <c r="E27" s="16">
        <f>E28</f>
        <v>29750</v>
      </c>
      <c r="F27" s="16">
        <f>F28</f>
        <v>0</v>
      </c>
      <c r="G27" s="16">
        <f t="shared" si="0"/>
        <v>-29750</v>
      </c>
      <c r="H27" s="135">
        <f t="shared" si="1"/>
        <v>0</v>
      </c>
      <c r="I27" s="135">
        <f t="shared" si="2"/>
        <v>0</v>
      </c>
    </row>
    <row r="28" spans="1:9" s="2" customFormat="1" ht="27">
      <c r="A28" s="115"/>
      <c r="B28" s="137" t="s">
        <v>340</v>
      </c>
      <c r="C28" s="129" t="s">
        <v>341</v>
      </c>
      <c r="D28" s="120">
        <v>29750</v>
      </c>
      <c r="E28" s="120">
        <v>29750</v>
      </c>
      <c r="F28" s="120">
        <v>0</v>
      </c>
      <c r="G28" s="120">
        <f t="shared" si="0"/>
        <v>-29750</v>
      </c>
      <c r="H28" s="135">
        <f t="shared" si="1"/>
        <v>0</v>
      </c>
      <c r="I28" s="135">
        <f t="shared" si="2"/>
        <v>0</v>
      </c>
    </row>
    <row r="29" spans="1:9" s="2" customFormat="1" ht="13.5">
      <c r="A29" s="115"/>
      <c r="B29" s="134" t="s">
        <v>342</v>
      </c>
      <c r="C29" s="103" t="s">
        <v>253</v>
      </c>
      <c r="D29" s="16">
        <f>D30+D32+D34</f>
        <v>6306000</v>
      </c>
      <c r="E29" s="16">
        <f>E30+E32+E34</f>
        <v>7269300</v>
      </c>
      <c r="F29" s="16">
        <f>F30+F32+F34</f>
        <v>8278666.36</v>
      </c>
      <c r="G29" s="16">
        <f t="shared" si="0"/>
        <v>1009366.3600000003</v>
      </c>
      <c r="H29" s="135">
        <f t="shared" si="1"/>
        <v>131.28237170948304</v>
      </c>
      <c r="I29" s="135">
        <f t="shared" si="2"/>
        <v>113.88533091219237</v>
      </c>
    </row>
    <row r="30" spans="1:9" s="2" customFormat="1" ht="27">
      <c r="A30" s="115"/>
      <c r="B30" s="134" t="s">
        <v>254</v>
      </c>
      <c r="C30" s="103" t="s">
        <v>343</v>
      </c>
      <c r="D30" s="16">
        <f>D31</f>
        <v>241300</v>
      </c>
      <c r="E30" s="16">
        <f>E31</f>
        <v>878000</v>
      </c>
      <c r="F30" s="16">
        <f>F31</f>
        <v>1077745.84</v>
      </c>
      <c r="G30" s="16">
        <f t="shared" si="0"/>
        <v>199745.84000000008</v>
      </c>
      <c r="H30" s="135">
        <f t="shared" si="1"/>
        <v>446.64145876502283</v>
      </c>
      <c r="I30" s="135">
        <f t="shared" si="2"/>
        <v>122.75009567198178</v>
      </c>
    </row>
    <row r="31" spans="1:9" s="2" customFormat="1" ht="13.5">
      <c r="A31" s="115"/>
      <c r="B31" s="137" t="s">
        <v>344</v>
      </c>
      <c r="C31" s="129" t="s">
        <v>345</v>
      </c>
      <c r="D31" s="120">
        <v>241300</v>
      </c>
      <c r="E31" s="120">
        <v>878000</v>
      </c>
      <c r="F31" s="138">
        <v>1077745.84</v>
      </c>
      <c r="G31" s="120">
        <f t="shared" si="0"/>
        <v>199745.84000000008</v>
      </c>
      <c r="H31" s="135">
        <f t="shared" si="1"/>
        <v>446.64145876502283</v>
      </c>
      <c r="I31" s="135">
        <f t="shared" si="2"/>
        <v>122.75009567198178</v>
      </c>
    </row>
    <row r="32" spans="1:9" s="2" customFormat="1" ht="27">
      <c r="A32" s="115"/>
      <c r="B32" s="134" t="s">
        <v>255</v>
      </c>
      <c r="C32" s="103" t="s">
        <v>256</v>
      </c>
      <c r="D32" s="16">
        <f>D33</f>
        <v>3169300</v>
      </c>
      <c r="E32" s="16">
        <f>E33</f>
        <v>3495900</v>
      </c>
      <c r="F32" s="16">
        <f>F33</f>
        <v>4084647.9</v>
      </c>
      <c r="G32" s="16">
        <f>G33</f>
        <v>588747.8999999999</v>
      </c>
      <c r="H32" s="135">
        <f t="shared" si="1"/>
        <v>128.88170573943773</v>
      </c>
      <c r="I32" s="135">
        <f t="shared" si="2"/>
        <v>116.8410967132927</v>
      </c>
    </row>
    <row r="33" spans="1:9" s="2" customFormat="1" ht="13.5">
      <c r="A33" s="115"/>
      <c r="B33" s="137" t="s">
        <v>346</v>
      </c>
      <c r="C33" s="129" t="s">
        <v>345</v>
      </c>
      <c r="D33" s="120">
        <v>3169300</v>
      </c>
      <c r="E33" s="120">
        <v>3495900</v>
      </c>
      <c r="F33" s="138">
        <v>4084647.9</v>
      </c>
      <c r="G33" s="120">
        <f t="shared" si="0"/>
        <v>588747.8999999999</v>
      </c>
      <c r="H33" s="135">
        <f t="shared" si="1"/>
        <v>128.88170573943773</v>
      </c>
      <c r="I33" s="135">
        <f t="shared" si="2"/>
        <v>116.8410967132927</v>
      </c>
    </row>
    <row r="34" spans="1:9" s="2" customFormat="1" ht="41.25">
      <c r="A34" s="115"/>
      <c r="B34" s="134" t="s">
        <v>257</v>
      </c>
      <c r="C34" s="103" t="s">
        <v>258</v>
      </c>
      <c r="D34" s="16">
        <f>D35+D36</f>
        <v>2895400</v>
      </c>
      <c r="E34" s="16">
        <f>E35+E36</f>
        <v>2895400</v>
      </c>
      <c r="F34" s="16">
        <v>3116272.62</v>
      </c>
      <c r="G34" s="16">
        <f t="shared" si="0"/>
        <v>220872.6200000001</v>
      </c>
      <c r="H34" s="135">
        <f t="shared" si="1"/>
        <v>107.6283974580369</v>
      </c>
      <c r="I34" s="135">
        <f t="shared" si="2"/>
        <v>107.6283974580369</v>
      </c>
    </row>
    <row r="35" spans="1:9" s="2" customFormat="1" ht="41.25">
      <c r="A35" s="115"/>
      <c r="B35" s="137">
        <v>14040100</v>
      </c>
      <c r="C35" s="129" t="s">
        <v>258</v>
      </c>
      <c r="D35" s="120">
        <v>1180700</v>
      </c>
      <c r="E35" s="120">
        <v>1180700</v>
      </c>
      <c r="F35" s="138">
        <v>1606427.72</v>
      </c>
      <c r="G35" s="120">
        <f t="shared" si="0"/>
        <v>425727.72</v>
      </c>
      <c r="H35" s="135">
        <f t="shared" si="1"/>
        <v>136.05723045650885</v>
      </c>
      <c r="I35" s="135">
        <f t="shared" si="2"/>
        <v>136.05723045650885</v>
      </c>
    </row>
    <row r="36" spans="1:9" s="2" customFormat="1" ht="41.25">
      <c r="A36" s="115"/>
      <c r="B36" s="137">
        <v>14040200</v>
      </c>
      <c r="C36" s="129" t="s">
        <v>258</v>
      </c>
      <c r="D36" s="120">
        <v>1714700</v>
      </c>
      <c r="E36" s="120">
        <v>1714700</v>
      </c>
      <c r="F36" s="138">
        <v>1509844.9</v>
      </c>
      <c r="G36" s="120">
        <f t="shared" si="0"/>
        <v>-204855.1000000001</v>
      </c>
      <c r="H36" s="135">
        <f t="shared" si="1"/>
        <v>88.0530063567971</v>
      </c>
      <c r="I36" s="135">
        <f t="shared" si="2"/>
        <v>88.0530063567971</v>
      </c>
    </row>
    <row r="37" spans="1:9" s="2" customFormat="1" ht="41.25">
      <c r="A37" s="115"/>
      <c r="B37" s="134" t="s">
        <v>347</v>
      </c>
      <c r="C37" s="103" t="s">
        <v>348</v>
      </c>
      <c r="D37" s="16">
        <f>D38+D49+D52</f>
        <v>50840750</v>
      </c>
      <c r="E37" s="16">
        <f>E38+E49+E52</f>
        <v>61828013</v>
      </c>
      <c r="F37" s="16">
        <f>F38+F49+F52</f>
        <v>64068331.550000004</v>
      </c>
      <c r="G37" s="16">
        <f t="shared" si="0"/>
        <v>2240318.5500000045</v>
      </c>
      <c r="H37" s="135">
        <f t="shared" si="1"/>
        <v>126.01767588007652</v>
      </c>
      <c r="I37" s="135">
        <f t="shared" si="2"/>
        <v>103.6234684591918</v>
      </c>
    </row>
    <row r="38" spans="1:10" s="2" customFormat="1" ht="13.5">
      <c r="A38" s="115"/>
      <c r="B38" s="134" t="s">
        <v>349</v>
      </c>
      <c r="C38" s="103" t="s">
        <v>259</v>
      </c>
      <c r="D38" s="16">
        <f>D39+D40+D41+D42+D43+D44+D45+D46+D47+D48</f>
        <v>18624650</v>
      </c>
      <c r="E38" s="16">
        <f>E39+E40+E41+E42+E43+E44+E45+E46+E47+E48</f>
        <v>24665917</v>
      </c>
      <c r="F38" s="16">
        <f>F39+F40+F41+F42+F43+F44+F45+F46+F47+F48</f>
        <v>24107283.57</v>
      </c>
      <c r="G38" s="16">
        <f>G39+G40+G41+G42+G43+G44+G45+G46+G47+G48</f>
        <v>-558633.4299999995</v>
      </c>
      <c r="H38" s="135">
        <f t="shared" si="1"/>
        <v>129.43751195324475</v>
      </c>
      <c r="I38" s="135">
        <f t="shared" si="2"/>
        <v>97.73520104685343</v>
      </c>
      <c r="J38" s="116">
        <f>J39+J43+F48+F47</f>
        <v>62840</v>
      </c>
    </row>
    <row r="39" spans="1:10" s="2" customFormat="1" ht="41.25">
      <c r="A39" s="115"/>
      <c r="B39" s="137" t="s">
        <v>350</v>
      </c>
      <c r="C39" s="129" t="s">
        <v>260</v>
      </c>
      <c r="D39" s="120">
        <v>60550</v>
      </c>
      <c r="E39" s="120">
        <v>60550</v>
      </c>
      <c r="F39" s="138">
        <v>57169.03</v>
      </c>
      <c r="G39" s="120">
        <f t="shared" si="0"/>
        <v>-3380.970000000001</v>
      </c>
      <c r="H39" s="135">
        <f t="shared" si="1"/>
        <v>94.41623451692816</v>
      </c>
      <c r="I39" s="135">
        <f t="shared" si="2"/>
        <v>94.41623451692816</v>
      </c>
      <c r="J39" s="116"/>
    </row>
    <row r="40" spans="1:9" s="2" customFormat="1" ht="41.25">
      <c r="A40" s="115"/>
      <c r="B40" s="137" t="s">
        <v>351</v>
      </c>
      <c r="C40" s="129" t="s">
        <v>261</v>
      </c>
      <c r="D40" s="120">
        <v>131050</v>
      </c>
      <c r="E40" s="120">
        <v>452750</v>
      </c>
      <c r="F40" s="138">
        <v>393937.53</v>
      </c>
      <c r="G40" s="120">
        <f t="shared" si="0"/>
        <v>-58812.46999999997</v>
      </c>
      <c r="H40" s="135">
        <f t="shared" si="1"/>
        <v>300.60093857306373</v>
      </c>
      <c r="I40" s="135">
        <f t="shared" si="2"/>
        <v>87.00994588625069</v>
      </c>
    </row>
    <row r="41" spans="1:9" s="2" customFormat="1" ht="41.25">
      <c r="A41" s="115"/>
      <c r="B41" s="137" t="s">
        <v>352</v>
      </c>
      <c r="C41" s="129" t="s">
        <v>262</v>
      </c>
      <c r="D41" s="120">
        <v>1346350</v>
      </c>
      <c r="E41" s="120">
        <v>2060050</v>
      </c>
      <c r="F41" s="138">
        <v>1766932.75</v>
      </c>
      <c r="G41" s="120">
        <f>F41-E41</f>
        <v>-293117.25</v>
      </c>
      <c r="H41" s="135">
        <f t="shared" si="1"/>
        <v>131.23873806959557</v>
      </c>
      <c r="I41" s="135">
        <f t="shared" si="2"/>
        <v>85.77135263707191</v>
      </c>
    </row>
    <row r="42" spans="1:9" s="2" customFormat="1" ht="41.25">
      <c r="A42" s="115"/>
      <c r="B42" s="137" t="s">
        <v>353</v>
      </c>
      <c r="C42" s="129" t="s">
        <v>354</v>
      </c>
      <c r="D42" s="120">
        <v>1457450</v>
      </c>
      <c r="E42" s="120">
        <v>1587450</v>
      </c>
      <c r="F42" s="138">
        <v>1541180.44</v>
      </c>
      <c r="G42" s="120">
        <f t="shared" si="0"/>
        <v>-46269.560000000056</v>
      </c>
      <c r="H42" s="135">
        <f t="shared" si="1"/>
        <v>105.74499571168823</v>
      </c>
      <c r="I42" s="135">
        <f t="shared" si="2"/>
        <v>97.08529024536206</v>
      </c>
    </row>
    <row r="43" spans="1:10" s="2" customFormat="1" ht="13.5">
      <c r="A43" s="115"/>
      <c r="B43" s="137" t="s">
        <v>355</v>
      </c>
      <c r="C43" s="129" t="s">
        <v>356</v>
      </c>
      <c r="D43" s="120">
        <v>1496500</v>
      </c>
      <c r="E43" s="120">
        <v>1699600</v>
      </c>
      <c r="F43" s="138">
        <v>1757901.99</v>
      </c>
      <c r="G43" s="120">
        <f t="shared" si="0"/>
        <v>58301.98999999999</v>
      </c>
      <c r="H43" s="135">
        <f t="shared" si="1"/>
        <v>117.46755696625459</v>
      </c>
      <c r="I43" s="135">
        <f t="shared" si="2"/>
        <v>103.43033596140268</v>
      </c>
      <c r="J43" s="116"/>
    </row>
    <row r="44" spans="1:9" s="2" customFormat="1" ht="13.5">
      <c r="A44" s="115"/>
      <c r="B44" s="137" t="s">
        <v>357</v>
      </c>
      <c r="C44" s="129" t="s">
        <v>358</v>
      </c>
      <c r="D44" s="120">
        <v>7052400</v>
      </c>
      <c r="E44" s="120">
        <v>7415432</v>
      </c>
      <c r="F44" s="138">
        <v>7626865.15</v>
      </c>
      <c r="G44" s="120">
        <f t="shared" si="0"/>
        <v>211433.15000000037</v>
      </c>
      <c r="H44" s="135">
        <f t="shared" si="1"/>
        <v>108.14566885032046</v>
      </c>
      <c r="I44" s="135">
        <f t="shared" si="2"/>
        <v>102.85125869942576</v>
      </c>
    </row>
    <row r="45" spans="1:9" s="2" customFormat="1" ht="13.5">
      <c r="A45" s="115"/>
      <c r="B45" s="137" t="s">
        <v>359</v>
      </c>
      <c r="C45" s="129" t="s">
        <v>360</v>
      </c>
      <c r="D45" s="120">
        <v>2316950</v>
      </c>
      <c r="E45" s="120">
        <v>4851660</v>
      </c>
      <c r="F45" s="138">
        <v>4184156.65</v>
      </c>
      <c r="G45" s="120">
        <f t="shared" si="0"/>
        <v>-667503.3500000001</v>
      </c>
      <c r="H45" s="135">
        <f t="shared" si="1"/>
        <v>180.58899199378493</v>
      </c>
      <c r="I45" s="135">
        <f t="shared" si="2"/>
        <v>86.24175333803275</v>
      </c>
    </row>
    <row r="46" spans="1:9" s="2" customFormat="1" ht="13.5">
      <c r="A46" s="115"/>
      <c r="B46" s="137" t="s">
        <v>362</v>
      </c>
      <c r="C46" s="129" t="s">
        <v>363</v>
      </c>
      <c r="D46" s="120">
        <v>4714650</v>
      </c>
      <c r="E46" s="120">
        <v>6489675</v>
      </c>
      <c r="F46" s="138">
        <v>6716300.03</v>
      </c>
      <c r="G46" s="120">
        <f t="shared" si="0"/>
        <v>226625.03000000026</v>
      </c>
      <c r="H46" s="135">
        <f t="shared" si="1"/>
        <v>142.45596237260455</v>
      </c>
      <c r="I46" s="135">
        <f t="shared" si="2"/>
        <v>103.49208596732502</v>
      </c>
    </row>
    <row r="47" spans="1:9" s="2" customFormat="1" ht="13.5">
      <c r="A47" s="115"/>
      <c r="B47" s="137">
        <v>18011000</v>
      </c>
      <c r="C47" s="129" t="s">
        <v>361</v>
      </c>
      <c r="D47" s="120">
        <v>2000</v>
      </c>
      <c r="E47" s="120">
        <v>2000</v>
      </c>
      <c r="F47" s="138">
        <v>18750</v>
      </c>
      <c r="G47" s="120">
        <f t="shared" si="0"/>
        <v>16750</v>
      </c>
      <c r="H47" s="135">
        <f t="shared" si="1"/>
        <v>937.5</v>
      </c>
      <c r="I47" s="135">
        <f t="shared" si="2"/>
        <v>937.5</v>
      </c>
    </row>
    <row r="48" spans="1:9" s="2" customFormat="1" ht="13.5">
      <c r="A48" s="115"/>
      <c r="B48" s="137" t="s">
        <v>364</v>
      </c>
      <c r="C48" s="129" t="s">
        <v>263</v>
      </c>
      <c r="D48" s="120">
        <v>46750</v>
      </c>
      <c r="E48" s="120">
        <v>46750</v>
      </c>
      <c r="F48" s="138">
        <v>44090</v>
      </c>
      <c r="G48" s="120">
        <f t="shared" si="0"/>
        <v>-2660</v>
      </c>
      <c r="H48" s="135">
        <f t="shared" si="1"/>
        <v>94.31016042780749</v>
      </c>
      <c r="I48" s="135">
        <f t="shared" si="2"/>
        <v>94.31016042780749</v>
      </c>
    </row>
    <row r="49" spans="1:9" s="2" customFormat="1" ht="13.5">
      <c r="A49" s="115"/>
      <c r="B49" s="134" t="s">
        <v>365</v>
      </c>
      <c r="C49" s="103" t="s">
        <v>264</v>
      </c>
      <c r="D49" s="16">
        <f>D51+D50</f>
        <v>1300</v>
      </c>
      <c r="E49" s="16">
        <f>E51+E50</f>
        <v>1300</v>
      </c>
      <c r="F49" s="16">
        <f>F51+F50</f>
        <v>954.92</v>
      </c>
      <c r="G49" s="16">
        <f>F49-E49</f>
        <v>-345.08000000000004</v>
      </c>
      <c r="H49" s="135">
        <f t="shared" si="1"/>
        <v>73.45538461538462</v>
      </c>
      <c r="I49" s="135">
        <f t="shared" si="2"/>
        <v>73.45538461538462</v>
      </c>
    </row>
    <row r="50" spans="1:9" s="2" customFormat="1" ht="13.5">
      <c r="A50" s="115"/>
      <c r="B50" s="137" t="s">
        <v>451</v>
      </c>
      <c r="C50" s="129" t="s">
        <v>452</v>
      </c>
      <c r="D50" s="120">
        <v>0</v>
      </c>
      <c r="E50" s="120">
        <v>0</v>
      </c>
      <c r="F50" s="120">
        <v>-41.08</v>
      </c>
      <c r="G50" s="120">
        <f>F50-E50</f>
        <v>-41.08</v>
      </c>
      <c r="H50" s="135">
        <v>0</v>
      </c>
      <c r="I50" s="135">
        <v>0</v>
      </c>
    </row>
    <row r="51" spans="1:9" s="2" customFormat="1" ht="13.5">
      <c r="A51" s="115"/>
      <c r="B51" s="137" t="s">
        <v>366</v>
      </c>
      <c r="C51" s="129" t="s">
        <v>265</v>
      </c>
      <c r="D51" s="120">
        <v>1300</v>
      </c>
      <c r="E51" s="120">
        <v>1300</v>
      </c>
      <c r="F51" s="141">
        <v>996</v>
      </c>
      <c r="G51" s="120">
        <f>F51-E51</f>
        <v>-304</v>
      </c>
      <c r="H51" s="135">
        <f t="shared" si="1"/>
        <v>76.61538461538461</v>
      </c>
      <c r="I51" s="135">
        <f t="shared" si="2"/>
        <v>76.61538461538461</v>
      </c>
    </row>
    <row r="52" spans="1:9" s="2" customFormat="1" ht="13.5">
      <c r="A52" s="115"/>
      <c r="B52" s="134" t="s">
        <v>367</v>
      </c>
      <c r="C52" s="103" t="s">
        <v>266</v>
      </c>
      <c r="D52" s="16">
        <f>D53+D54+D55</f>
        <v>32214800</v>
      </c>
      <c r="E52" s="16">
        <f>E53+E54+E55</f>
        <v>37160796</v>
      </c>
      <c r="F52" s="16">
        <f>F53+F54+F55</f>
        <v>39960093.06</v>
      </c>
      <c r="G52" s="16">
        <f aca="true" t="shared" si="3" ref="G52:G86">F52-E52</f>
        <v>2799297.0600000024</v>
      </c>
      <c r="H52" s="135">
        <f t="shared" si="1"/>
        <v>124.04265449420764</v>
      </c>
      <c r="I52" s="135">
        <f t="shared" si="2"/>
        <v>107.53293083388205</v>
      </c>
    </row>
    <row r="53" spans="1:9" s="2" customFormat="1" ht="13.5">
      <c r="A53" s="115"/>
      <c r="B53" s="137" t="s">
        <v>368</v>
      </c>
      <c r="C53" s="129" t="s">
        <v>267</v>
      </c>
      <c r="D53" s="120">
        <v>1765500</v>
      </c>
      <c r="E53" s="120">
        <v>2113670</v>
      </c>
      <c r="F53" s="138">
        <v>2551313.66</v>
      </c>
      <c r="G53" s="120">
        <f t="shared" si="3"/>
        <v>437643.66000000015</v>
      </c>
      <c r="H53" s="135">
        <f t="shared" si="1"/>
        <v>144.50941149815918</v>
      </c>
      <c r="I53" s="135">
        <f t="shared" si="2"/>
        <v>120.70539204322341</v>
      </c>
    </row>
    <row r="54" spans="1:9" s="2" customFormat="1" ht="13.5">
      <c r="A54" s="115"/>
      <c r="B54" s="137" t="s">
        <v>369</v>
      </c>
      <c r="C54" s="129" t="s">
        <v>268</v>
      </c>
      <c r="D54" s="120">
        <v>17120150</v>
      </c>
      <c r="E54" s="120">
        <v>18594173</v>
      </c>
      <c r="F54" s="138">
        <v>20864679.11</v>
      </c>
      <c r="G54" s="120">
        <f>F54-E54</f>
        <v>2270506.1099999994</v>
      </c>
      <c r="H54" s="135">
        <f t="shared" si="1"/>
        <v>121.87205783827828</v>
      </c>
      <c r="I54" s="135">
        <f t="shared" si="2"/>
        <v>112.21084750582884</v>
      </c>
    </row>
    <row r="55" spans="1:9" s="2" customFormat="1" ht="69">
      <c r="A55" s="115"/>
      <c r="B55" s="137" t="s">
        <v>370</v>
      </c>
      <c r="C55" s="129" t="s">
        <v>371</v>
      </c>
      <c r="D55" s="120">
        <v>13329150</v>
      </c>
      <c r="E55" s="120">
        <v>16452953</v>
      </c>
      <c r="F55" s="138">
        <v>16544100.29</v>
      </c>
      <c r="G55" s="120">
        <f t="shared" si="3"/>
        <v>91147.2899999991</v>
      </c>
      <c r="H55" s="135">
        <f t="shared" si="1"/>
        <v>124.11969472922128</v>
      </c>
      <c r="I55" s="135">
        <f t="shared" si="2"/>
        <v>100.5539874209815</v>
      </c>
    </row>
    <row r="56" spans="1:9" s="2" customFormat="1" ht="13.5">
      <c r="A56" s="115"/>
      <c r="B56" s="134" t="s">
        <v>372</v>
      </c>
      <c r="C56" s="103" t="s">
        <v>271</v>
      </c>
      <c r="D56" s="16">
        <f>D57+D61+D71</f>
        <v>1801600</v>
      </c>
      <c r="E56" s="16">
        <f>E57+E61+E71</f>
        <v>2147900</v>
      </c>
      <c r="F56" s="16">
        <f>F57+F61+F71</f>
        <v>2208409.4899999998</v>
      </c>
      <c r="G56" s="16">
        <f t="shared" si="3"/>
        <v>60509.48999999976</v>
      </c>
      <c r="H56" s="135">
        <f t="shared" si="1"/>
        <v>122.58045570603906</v>
      </c>
      <c r="I56" s="135">
        <f t="shared" si="2"/>
        <v>102.81714651520089</v>
      </c>
    </row>
    <row r="57" spans="1:9" s="2" customFormat="1" ht="27">
      <c r="A57" s="115"/>
      <c r="B57" s="134" t="s">
        <v>373</v>
      </c>
      <c r="C57" s="103" t="s">
        <v>272</v>
      </c>
      <c r="D57" s="16">
        <f>D58</f>
        <v>105750</v>
      </c>
      <c r="E57" s="16">
        <f>E58</f>
        <v>136050</v>
      </c>
      <c r="F57" s="16">
        <f>F58</f>
        <v>279056.78</v>
      </c>
      <c r="G57" s="16">
        <f t="shared" si="3"/>
        <v>143006.78000000003</v>
      </c>
      <c r="H57" s="135">
        <f t="shared" si="1"/>
        <v>263.8834799054374</v>
      </c>
      <c r="I57" s="135">
        <f t="shared" si="2"/>
        <v>205.11339948548328</v>
      </c>
    </row>
    <row r="58" spans="1:9" s="2" customFormat="1" ht="13.5">
      <c r="A58" s="115"/>
      <c r="B58" s="134" t="s">
        <v>374</v>
      </c>
      <c r="C58" s="103" t="s">
        <v>273</v>
      </c>
      <c r="D58" s="16">
        <f>D59+D60</f>
        <v>105750</v>
      </c>
      <c r="E58" s="16">
        <f>E59+E60</f>
        <v>136050</v>
      </c>
      <c r="F58" s="16">
        <f>F59+F60</f>
        <v>279056.78</v>
      </c>
      <c r="G58" s="16">
        <f t="shared" si="3"/>
        <v>143006.78000000003</v>
      </c>
      <c r="H58" s="135">
        <f t="shared" si="1"/>
        <v>263.8834799054374</v>
      </c>
      <c r="I58" s="135">
        <f t="shared" si="2"/>
        <v>205.11339948548328</v>
      </c>
    </row>
    <row r="59" spans="1:9" s="2" customFormat="1" ht="13.5">
      <c r="A59" s="115"/>
      <c r="B59" s="137" t="s">
        <v>375</v>
      </c>
      <c r="C59" s="129" t="s">
        <v>274</v>
      </c>
      <c r="D59" s="120">
        <v>86550</v>
      </c>
      <c r="E59" s="120">
        <v>106850</v>
      </c>
      <c r="F59" s="138">
        <v>160056.78</v>
      </c>
      <c r="G59" s="120">
        <f t="shared" si="3"/>
        <v>53206.78</v>
      </c>
      <c r="H59" s="135">
        <f t="shared" si="1"/>
        <v>184.92984402079722</v>
      </c>
      <c r="I59" s="135">
        <f t="shared" si="2"/>
        <v>149.79576977070658</v>
      </c>
    </row>
    <row r="60" spans="1:9" s="2" customFormat="1" ht="41.25">
      <c r="A60" s="115"/>
      <c r="B60" s="137" t="s">
        <v>376</v>
      </c>
      <c r="C60" s="129" t="s">
        <v>275</v>
      </c>
      <c r="D60" s="120">
        <v>19200</v>
      </c>
      <c r="E60" s="120">
        <v>29200</v>
      </c>
      <c r="F60" s="120">
        <v>119000</v>
      </c>
      <c r="G60" s="120">
        <f t="shared" si="3"/>
        <v>89800</v>
      </c>
      <c r="H60" s="135">
        <f t="shared" si="1"/>
        <v>619.7916666666667</v>
      </c>
      <c r="I60" s="135">
        <f t="shared" si="2"/>
        <v>407.5342465753424</v>
      </c>
    </row>
    <row r="61" spans="1:9" s="2" customFormat="1" ht="27">
      <c r="A61" s="115"/>
      <c r="B61" s="134" t="s">
        <v>377</v>
      </c>
      <c r="C61" s="103" t="s">
        <v>276</v>
      </c>
      <c r="D61" s="16">
        <f>D62+D66+D70</f>
        <v>1631450</v>
      </c>
      <c r="E61" s="16">
        <f>E62+E66+E70</f>
        <v>1767450</v>
      </c>
      <c r="F61" s="16">
        <f>F62+F66+F70</f>
        <v>1546545.3599999999</v>
      </c>
      <c r="G61" s="16">
        <f t="shared" si="3"/>
        <v>-220904.64000000013</v>
      </c>
      <c r="H61" s="135">
        <f t="shared" si="1"/>
        <v>94.79575592264548</v>
      </c>
      <c r="I61" s="135">
        <f t="shared" si="2"/>
        <v>87.50150555885597</v>
      </c>
    </row>
    <row r="62" spans="1:9" s="2" customFormat="1" ht="13.5">
      <c r="A62" s="115"/>
      <c r="B62" s="134" t="s">
        <v>378</v>
      </c>
      <c r="C62" s="103" t="s">
        <v>277</v>
      </c>
      <c r="D62" s="16">
        <f>D63+D64+D65</f>
        <v>1438250</v>
      </c>
      <c r="E62" s="16">
        <f>E63+E64+E65</f>
        <v>1574250</v>
      </c>
      <c r="F62" s="16">
        <f>F63+F64+F65</f>
        <v>1435885.3599999999</v>
      </c>
      <c r="G62" s="16">
        <f t="shared" si="3"/>
        <v>-138364.64000000013</v>
      </c>
      <c r="H62" s="135">
        <f t="shared" si="1"/>
        <v>99.8355890839562</v>
      </c>
      <c r="I62" s="135">
        <f t="shared" si="2"/>
        <v>91.21075813879625</v>
      </c>
    </row>
    <row r="63" spans="1:9" s="2" customFormat="1" ht="41.25">
      <c r="A63" s="115"/>
      <c r="B63" s="137" t="s">
        <v>379</v>
      </c>
      <c r="C63" s="129" t="s">
        <v>380</v>
      </c>
      <c r="D63" s="120">
        <v>51950</v>
      </c>
      <c r="E63" s="120">
        <v>51950</v>
      </c>
      <c r="F63" s="120">
        <v>42694.78</v>
      </c>
      <c r="G63" s="120">
        <f t="shared" si="3"/>
        <v>-9255.220000000001</v>
      </c>
      <c r="H63" s="135">
        <f t="shared" si="1"/>
        <v>82.18436958614052</v>
      </c>
      <c r="I63" s="135">
        <f t="shared" si="2"/>
        <v>82.18436958614052</v>
      </c>
    </row>
    <row r="64" spans="1:9" s="2" customFormat="1" ht="13.5">
      <c r="A64" s="115"/>
      <c r="B64" s="137" t="s">
        <v>381</v>
      </c>
      <c r="C64" s="129" t="s">
        <v>278</v>
      </c>
      <c r="D64" s="120">
        <v>1110900</v>
      </c>
      <c r="E64" s="120">
        <v>1110900</v>
      </c>
      <c r="F64" s="120">
        <v>970435.58</v>
      </c>
      <c r="G64" s="120">
        <f>F64-E64</f>
        <v>-140464.42000000004</v>
      </c>
      <c r="H64" s="135">
        <f t="shared" si="1"/>
        <v>87.35579980196236</v>
      </c>
      <c r="I64" s="135">
        <f t="shared" si="2"/>
        <v>87.35579980196236</v>
      </c>
    </row>
    <row r="65" spans="1:9" s="2" customFormat="1" ht="27">
      <c r="A65" s="115"/>
      <c r="B65" s="137" t="s">
        <v>382</v>
      </c>
      <c r="C65" s="129" t="s">
        <v>383</v>
      </c>
      <c r="D65" s="120">
        <v>275400</v>
      </c>
      <c r="E65" s="120">
        <v>411400</v>
      </c>
      <c r="F65" s="120">
        <v>422755</v>
      </c>
      <c r="G65" s="120">
        <f>F65-E65</f>
        <v>11355</v>
      </c>
      <c r="H65" s="135">
        <f t="shared" si="1"/>
        <v>153.50580973129993</v>
      </c>
      <c r="I65" s="135">
        <f t="shared" si="2"/>
        <v>102.76008750607681</v>
      </c>
    </row>
    <row r="66" spans="1:9" s="2" customFormat="1" ht="13.5">
      <c r="A66" s="115"/>
      <c r="B66" s="134" t="s">
        <v>384</v>
      </c>
      <c r="C66" s="103" t="s">
        <v>279</v>
      </c>
      <c r="D66" s="16">
        <f>D67+D69+D68</f>
        <v>179800</v>
      </c>
      <c r="E66" s="16">
        <f>E67+E69+E68</f>
        <v>179800</v>
      </c>
      <c r="F66" s="16">
        <f>F67+F69+F68</f>
        <v>101433.46</v>
      </c>
      <c r="G66" s="16">
        <f t="shared" si="3"/>
        <v>-78366.54</v>
      </c>
      <c r="H66" s="135">
        <f t="shared" si="1"/>
        <v>56.414605116796444</v>
      </c>
      <c r="I66" s="135">
        <f t="shared" si="2"/>
        <v>56.414605116796444</v>
      </c>
    </row>
    <row r="67" spans="1:9" s="2" customFormat="1" ht="41.25">
      <c r="A67" s="115"/>
      <c r="B67" s="137" t="s">
        <v>385</v>
      </c>
      <c r="C67" s="129" t="s">
        <v>280</v>
      </c>
      <c r="D67" s="120">
        <v>163650</v>
      </c>
      <c r="E67" s="120">
        <v>163650</v>
      </c>
      <c r="F67" s="138">
        <v>89499.46</v>
      </c>
      <c r="G67" s="120">
        <f t="shared" si="3"/>
        <v>-74150.54</v>
      </c>
      <c r="H67" s="135">
        <f t="shared" si="1"/>
        <v>54.689556981362664</v>
      </c>
      <c r="I67" s="135">
        <f t="shared" si="2"/>
        <v>54.689556981362664</v>
      </c>
    </row>
    <row r="68" spans="1:9" s="2" customFormat="1" ht="13.5">
      <c r="A68" s="115"/>
      <c r="B68" s="137">
        <v>22090200</v>
      </c>
      <c r="C68" s="129" t="s">
        <v>459</v>
      </c>
      <c r="D68" s="120">
        <v>0</v>
      </c>
      <c r="E68" s="120">
        <v>0</v>
      </c>
      <c r="F68" s="138">
        <v>68</v>
      </c>
      <c r="G68" s="120">
        <f>F68-E68</f>
        <v>68</v>
      </c>
      <c r="H68" s="135">
        <v>0</v>
      </c>
      <c r="I68" s="135">
        <v>0</v>
      </c>
    </row>
    <row r="69" spans="1:9" s="2" customFormat="1" ht="41.25">
      <c r="A69" s="115"/>
      <c r="B69" s="137" t="s">
        <v>386</v>
      </c>
      <c r="C69" s="129" t="s">
        <v>281</v>
      </c>
      <c r="D69" s="120">
        <v>16150</v>
      </c>
      <c r="E69" s="120">
        <v>16150</v>
      </c>
      <c r="F69" s="120">
        <v>11866</v>
      </c>
      <c r="G69" s="120">
        <f t="shared" si="3"/>
        <v>-4284</v>
      </c>
      <c r="H69" s="135">
        <f t="shared" si="1"/>
        <v>73.47368421052632</v>
      </c>
      <c r="I69" s="135">
        <f t="shared" si="2"/>
        <v>73.47368421052632</v>
      </c>
    </row>
    <row r="70" spans="1:9" s="2" customFormat="1" ht="82.5">
      <c r="A70" s="115"/>
      <c r="B70" s="134" t="s">
        <v>387</v>
      </c>
      <c r="C70" s="103" t="s">
        <v>388</v>
      </c>
      <c r="D70" s="16">
        <v>13400</v>
      </c>
      <c r="E70" s="16">
        <v>13400</v>
      </c>
      <c r="F70" s="142">
        <v>9226.54</v>
      </c>
      <c r="G70" s="16">
        <f t="shared" si="3"/>
        <v>-4173.459999999999</v>
      </c>
      <c r="H70" s="135">
        <f t="shared" si="1"/>
        <v>68.854776119403</v>
      </c>
      <c r="I70" s="135">
        <f t="shared" si="2"/>
        <v>68.854776119403</v>
      </c>
    </row>
    <row r="71" spans="1:9" s="2" customFormat="1" ht="13.5">
      <c r="A71" s="115"/>
      <c r="B71" s="134" t="s">
        <v>389</v>
      </c>
      <c r="C71" s="103" t="s">
        <v>282</v>
      </c>
      <c r="D71" s="16">
        <f>D72</f>
        <v>64400</v>
      </c>
      <c r="E71" s="16">
        <f>E72</f>
        <v>244400</v>
      </c>
      <c r="F71" s="16">
        <f>F72</f>
        <v>382807.35000000003</v>
      </c>
      <c r="G71" s="16">
        <f t="shared" si="3"/>
        <v>138407.35000000003</v>
      </c>
      <c r="H71" s="135">
        <f t="shared" si="1"/>
        <v>594.421350931677</v>
      </c>
      <c r="I71" s="135">
        <f t="shared" si="2"/>
        <v>156.6314852700491</v>
      </c>
    </row>
    <row r="72" spans="1:9" s="2" customFormat="1" ht="13.5">
      <c r="A72" s="115"/>
      <c r="B72" s="134" t="s">
        <v>390</v>
      </c>
      <c r="C72" s="103" t="s">
        <v>273</v>
      </c>
      <c r="D72" s="16">
        <f>D73+D74</f>
        <v>64400</v>
      </c>
      <c r="E72" s="16">
        <f>E73+E74</f>
        <v>244400</v>
      </c>
      <c r="F72" s="16">
        <f>F73+F74</f>
        <v>382807.35000000003</v>
      </c>
      <c r="G72" s="16">
        <f t="shared" si="3"/>
        <v>138407.35000000003</v>
      </c>
      <c r="H72" s="135">
        <f t="shared" si="1"/>
        <v>594.421350931677</v>
      </c>
      <c r="I72" s="135">
        <f t="shared" si="2"/>
        <v>156.6314852700491</v>
      </c>
    </row>
    <row r="73" spans="1:9" s="2" customFormat="1" ht="13.5">
      <c r="A73" s="115"/>
      <c r="B73" s="137" t="s">
        <v>391</v>
      </c>
      <c r="C73" s="129" t="s">
        <v>273</v>
      </c>
      <c r="D73" s="120">
        <v>64400</v>
      </c>
      <c r="E73" s="120">
        <v>244400</v>
      </c>
      <c r="F73" s="120">
        <v>372676.4</v>
      </c>
      <c r="G73" s="120">
        <f t="shared" si="3"/>
        <v>128276.40000000002</v>
      </c>
      <c r="H73" s="135">
        <f t="shared" si="1"/>
        <v>578.6900621118014</v>
      </c>
      <c r="I73" s="135">
        <f t="shared" si="2"/>
        <v>152.48625204582652</v>
      </c>
    </row>
    <row r="74" spans="1:9" s="2" customFormat="1" ht="129" customHeight="1">
      <c r="A74" s="115"/>
      <c r="B74" s="137" t="s">
        <v>392</v>
      </c>
      <c r="C74" s="129" t="s">
        <v>393</v>
      </c>
      <c r="D74" s="120">
        <v>0</v>
      </c>
      <c r="E74" s="120">
        <v>0</v>
      </c>
      <c r="F74" s="120">
        <v>10130.95</v>
      </c>
      <c r="G74" s="120">
        <f t="shared" si="3"/>
        <v>10130.95</v>
      </c>
      <c r="H74" s="135">
        <v>0</v>
      </c>
      <c r="I74" s="135">
        <v>0</v>
      </c>
    </row>
    <row r="75" spans="1:9" s="2" customFormat="1" ht="13.5">
      <c r="A75" s="115"/>
      <c r="B75" s="134" t="s">
        <v>317</v>
      </c>
      <c r="C75" s="103" t="s">
        <v>284</v>
      </c>
      <c r="D75" s="16">
        <f>D76</f>
        <v>131422060</v>
      </c>
      <c r="E75" s="16">
        <f>E76</f>
        <v>150745937.47</v>
      </c>
      <c r="F75" s="16">
        <f>F76</f>
        <v>150390691.32</v>
      </c>
      <c r="G75" s="16">
        <f t="shared" si="3"/>
        <v>-355246.15000000596</v>
      </c>
      <c r="H75" s="135">
        <f t="shared" si="1"/>
        <v>114.43336934453774</v>
      </c>
      <c r="I75" s="135">
        <f t="shared" si="2"/>
        <v>99.76434114513322</v>
      </c>
    </row>
    <row r="76" spans="1:9" s="2" customFormat="1" ht="13.5">
      <c r="A76" s="115"/>
      <c r="B76" s="134" t="s">
        <v>394</v>
      </c>
      <c r="C76" s="103" t="s">
        <v>395</v>
      </c>
      <c r="D76" s="16">
        <f>D77+D80+D82+D84</f>
        <v>131422060</v>
      </c>
      <c r="E76" s="16">
        <f>E77+E80+E82+E84</f>
        <v>150745937.47</v>
      </c>
      <c r="F76" s="16">
        <f>F77+F80+F82+F84</f>
        <v>150390691.32</v>
      </c>
      <c r="G76" s="16">
        <f t="shared" si="3"/>
        <v>-355246.15000000596</v>
      </c>
      <c r="H76" s="135">
        <f aca="true" t="shared" si="4" ref="H76:H91">F76/D76*100</f>
        <v>114.43336934453774</v>
      </c>
      <c r="I76" s="135">
        <f aca="true" t="shared" si="5" ref="I76:I91">F76/E76*100</f>
        <v>99.76434114513322</v>
      </c>
    </row>
    <row r="77" spans="1:9" s="2" customFormat="1" ht="18" customHeight="1">
      <c r="A77" s="115"/>
      <c r="B77" s="134" t="s">
        <v>396</v>
      </c>
      <c r="C77" s="103" t="s">
        <v>397</v>
      </c>
      <c r="D77" s="16">
        <f>D78+D79</f>
        <v>37253500</v>
      </c>
      <c r="E77" s="16">
        <f>E78+E79</f>
        <v>47450500</v>
      </c>
      <c r="F77" s="16">
        <f>F78+F79</f>
        <v>47450500</v>
      </c>
      <c r="G77" s="16">
        <f t="shared" si="3"/>
        <v>0</v>
      </c>
      <c r="H77" s="135">
        <f t="shared" si="4"/>
        <v>127.37192478559061</v>
      </c>
      <c r="I77" s="135">
        <f t="shared" si="5"/>
        <v>100</v>
      </c>
    </row>
    <row r="78" spans="1:9" s="2" customFormat="1" ht="13.5">
      <c r="A78" s="115"/>
      <c r="B78" s="137" t="s">
        <v>285</v>
      </c>
      <c r="C78" s="129" t="s">
        <v>286</v>
      </c>
      <c r="D78" s="120">
        <v>37253500</v>
      </c>
      <c r="E78" s="120">
        <v>37253500</v>
      </c>
      <c r="F78" s="120">
        <v>37253500</v>
      </c>
      <c r="G78" s="120">
        <f t="shared" si="3"/>
        <v>0</v>
      </c>
      <c r="H78" s="135">
        <f t="shared" si="4"/>
        <v>100</v>
      </c>
      <c r="I78" s="135">
        <f t="shared" si="5"/>
        <v>100</v>
      </c>
    </row>
    <row r="79" spans="1:9" s="2" customFormat="1" ht="84" customHeight="1">
      <c r="A79" s="115"/>
      <c r="B79" s="137">
        <v>41021400</v>
      </c>
      <c r="C79" s="129" t="s">
        <v>453</v>
      </c>
      <c r="D79" s="120">
        <v>0</v>
      </c>
      <c r="E79" s="120">
        <v>10197000</v>
      </c>
      <c r="F79" s="120">
        <v>10197000</v>
      </c>
      <c r="G79" s="120">
        <f>F79-E79</f>
        <v>0</v>
      </c>
      <c r="H79" s="135">
        <v>0</v>
      </c>
      <c r="I79" s="135">
        <f t="shared" si="5"/>
        <v>100</v>
      </c>
    </row>
    <row r="80" spans="1:9" s="2" customFormat="1" ht="27">
      <c r="A80" s="115"/>
      <c r="B80" s="134" t="s">
        <v>398</v>
      </c>
      <c r="C80" s="103" t="s">
        <v>399</v>
      </c>
      <c r="D80" s="16">
        <f>D81</f>
        <v>89254700</v>
      </c>
      <c r="E80" s="16">
        <f>E81</f>
        <v>89254700</v>
      </c>
      <c r="F80" s="16">
        <f>F81</f>
        <v>89254700</v>
      </c>
      <c r="G80" s="16">
        <f t="shared" si="3"/>
        <v>0</v>
      </c>
      <c r="H80" s="135">
        <f t="shared" si="4"/>
        <v>100</v>
      </c>
      <c r="I80" s="135">
        <f t="shared" si="5"/>
        <v>100</v>
      </c>
    </row>
    <row r="81" spans="1:9" s="2" customFormat="1" ht="27">
      <c r="A81" s="115"/>
      <c r="B81" s="137" t="s">
        <v>287</v>
      </c>
      <c r="C81" s="129" t="s">
        <v>288</v>
      </c>
      <c r="D81" s="143">
        <v>89254700</v>
      </c>
      <c r="E81" s="143">
        <v>89254700</v>
      </c>
      <c r="F81" s="143">
        <v>89254700</v>
      </c>
      <c r="G81" s="120">
        <f t="shared" si="3"/>
        <v>0</v>
      </c>
      <c r="H81" s="135">
        <f t="shared" si="4"/>
        <v>100</v>
      </c>
      <c r="I81" s="135">
        <f t="shared" si="5"/>
        <v>100</v>
      </c>
    </row>
    <row r="82" spans="1:9" s="2" customFormat="1" ht="27">
      <c r="A82" s="115"/>
      <c r="B82" s="134" t="s">
        <v>400</v>
      </c>
      <c r="C82" s="103" t="s">
        <v>401</v>
      </c>
      <c r="D82" s="16">
        <f>D83</f>
        <v>1963300</v>
      </c>
      <c r="E82" s="16">
        <f>E83</f>
        <v>1963300</v>
      </c>
      <c r="F82" s="16">
        <f>F83</f>
        <v>1963300</v>
      </c>
      <c r="G82" s="16">
        <f t="shared" si="3"/>
        <v>0</v>
      </c>
      <c r="H82" s="135">
        <f t="shared" si="4"/>
        <v>100</v>
      </c>
      <c r="I82" s="135">
        <f t="shared" si="5"/>
        <v>100</v>
      </c>
    </row>
    <row r="83" spans="1:9" s="2" customFormat="1" ht="57.75" customHeight="1">
      <c r="A83" s="115"/>
      <c r="B83" s="137" t="s">
        <v>289</v>
      </c>
      <c r="C83" s="129" t="s">
        <v>290</v>
      </c>
      <c r="D83" s="120">
        <v>1963300</v>
      </c>
      <c r="E83" s="120">
        <v>1963300</v>
      </c>
      <c r="F83" s="120">
        <v>1963300</v>
      </c>
      <c r="G83" s="120">
        <f t="shared" si="3"/>
        <v>0</v>
      </c>
      <c r="H83" s="135">
        <f t="shared" si="4"/>
        <v>100</v>
      </c>
      <c r="I83" s="135">
        <f t="shared" si="5"/>
        <v>100</v>
      </c>
    </row>
    <row r="84" spans="1:9" s="2" customFormat="1" ht="27">
      <c r="A84" s="115"/>
      <c r="B84" s="134" t="s">
        <v>402</v>
      </c>
      <c r="C84" s="103" t="s">
        <v>403</v>
      </c>
      <c r="D84" s="16">
        <f>D85+D86+D87+D88+D89</f>
        <v>2950560</v>
      </c>
      <c r="E84" s="16">
        <f>E85+E86+E87+E88+E89</f>
        <v>12077437.469999999</v>
      </c>
      <c r="F84" s="16">
        <f>F85+F86+F87+F88+F89</f>
        <v>11722191.32</v>
      </c>
      <c r="G84" s="16">
        <f t="shared" si="3"/>
        <v>-355246.1499999985</v>
      </c>
      <c r="H84" s="135">
        <f t="shared" si="4"/>
        <v>397.28700043381593</v>
      </c>
      <c r="I84" s="135">
        <f t="shared" si="5"/>
        <v>97.05859665278814</v>
      </c>
    </row>
    <row r="85" spans="1:9" s="2" customFormat="1" ht="264">
      <c r="A85" s="115"/>
      <c r="B85" s="144" t="s">
        <v>468</v>
      </c>
      <c r="C85" s="160" t="s">
        <v>469</v>
      </c>
      <c r="D85" s="120">
        <v>0</v>
      </c>
      <c r="E85" s="120">
        <v>8361663.36</v>
      </c>
      <c r="F85" s="120">
        <v>8352919.14</v>
      </c>
      <c r="G85" s="120">
        <f>F85-E85</f>
        <v>-8744.22000000067</v>
      </c>
      <c r="H85" s="135">
        <v>0</v>
      </c>
      <c r="I85" s="135">
        <f t="shared" si="5"/>
        <v>99.89542487393321</v>
      </c>
    </row>
    <row r="86" spans="1:9" s="2" customFormat="1" ht="41.25">
      <c r="A86" s="115"/>
      <c r="B86" s="137" t="s">
        <v>291</v>
      </c>
      <c r="C86" s="130" t="s">
        <v>292</v>
      </c>
      <c r="D86" s="120">
        <v>2950560</v>
      </c>
      <c r="E86" s="120">
        <v>2950560</v>
      </c>
      <c r="F86" s="120">
        <v>2642916.96</v>
      </c>
      <c r="G86" s="120">
        <f t="shared" si="3"/>
        <v>-307643.04000000004</v>
      </c>
      <c r="H86" s="135">
        <f t="shared" si="4"/>
        <v>89.57340165934602</v>
      </c>
      <c r="I86" s="135">
        <f t="shared" si="5"/>
        <v>89.57340165934602</v>
      </c>
    </row>
    <row r="87" spans="1:9" s="2" customFormat="1" ht="45" customHeight="1">
      <c r="A87" s="115"/>
      <c r="B87" s="145" t="s">
        <v>293</v>
      </c>
      <c r="C87" s="131" t="s">
        <v>294</v>
      </c>
      <c r="D87" s="120">
        <v>0</v>
      </c>
      <c r="E87" s="120">
        <v>594526</v>
      </c>
      <c r="F87" s="138">
        <v>580899.04</v>
      </c>
      <c r="G87" s="120">
        <f>F87-E87</f>
        <v>-13626.959999999963</v>
      </c>
      <c r="H87" s="135">
        <v>0</v>
      </c>
      <c r="I87" s="135">
        <f t="shared" si="5"/>
        <v>97.70792866922558</v>
      </c>
    </row>
    <row r="88" spans="2:9" s="2" customFormat="1" ht="54.75">
      <c r="B88" s="146" t="s">
        <v>470</v>
      </c>
      <c r="C88" s="159" t="s">
        <v>471</v>
      </c>
      <c r="D88" s="140">
        <v>0</v>
      </c>
      <c r="E88" s="140">
        <v>111826</v>
      </c>
      <c r="F88" s="140">
        <v>111826</v>
      </c>
      <c r="G88" s="120">
        <f>F88-E88</f>
        <v>0</v>
      </c>
      <c r="H88" s="135">
        <v>0</v>
      </c>
      <c r="I88" s="135">
        <f t="shared" si="5"/>
        <v>100</v>
      </c>
    </row>
    <row r="89" spans="1:9" s="2" customFormat="1" ht="54.75">
      <c r="A89" s="115"/>
      <c r="B89" s="137">
        <v>41057700</v>
      </c>
      <c r="C89" s="132" t="s">
        <v>460</v>
      </c>
      <c r="D89" s="120">
        <v>0</v>
      </c>
      <c r="E89" s="120">
        <v>58862.11</v>
      </c>
      <c r="F89" s="138">
        <v>33630.18</v>
      </c>
      <c r="G89" s="120">
        <f>F89-E89</f>
        <v>-25231.93</v>
      </c>
      <c r="H89" s="135">
        <v>0</v>
      </c>
      <c r="I89" s="135">
        <f t="shared" si="5"/>
        <v>57.13383363253543</v>
      </c>
    </row>
    <row r="90" spans="2:9" s="2" customFormat="1" ht="13.5">
      <c r="B90" s="178" t="s">
        <v>404</v>
      </c>
      <c r="C90" s="179"/>
      <c r="D90" s="16">
        <f>D56+D11</f>
        <v>165000000</v>
      </c>
      <c r="E90" s="16">
        <f>E56+E11</f>
        <v>188172967</v>
      </c>
      <c r="F90" s="16">
        <f>F56+F11</f>
        <v>193526721.08</v>
      </c>
      <c r="G90" s="16">
        <f>F90-E90</f>
        <v>5353754.080000013</v>
      </c>
      <c r="H90" s="135">
        <f t="shared" si="4"/>
        <v>117.28892186666668</v>
      </c>
      <c r="I90" s="135">
        <f t="shared" si="5"/>
        <v>102.84512391198042</v>
      </c>
    </row>
    <row r="91" spans="2:9" s="2" customFormat="1" ht="13.5">
      <c r="B91" s="180" t="s">
        <v>405</v>
      </c>
      <c r="C91" s="181"/>
      <c r="D91" s="147">
        <f>D90+D75</f>
        <v>296422060</v>
      </c>
      <c r="E91" s="147">
        <f>E90+E75</f>
        <v>338918904.47</v>
      </c>
      <c r="F91" s="147">
        <f>F90+F75</f>
        <v>343917412.4</v>
      </c>
      <c r="G91" s="16">
        <f>F91-E91</f>
        <v>4998507.929999948</v>
      </c>
      <c r="H91" s="135">
        <f t="shared" si="4"/>
        <v>116.02288048332166</v>
      </c>
      <c r="I91" s="135">
        <f t="shared" si="5"/>
        <v>101.47483892579454</v>
      </c>
    </row>
    <row r="92" spans="2:9" s="2" customFormat="1" ht="27.75" customHeight="1">
      <c r="B92" s="180" t="s">
        <v>295</v>
      </c>
      <c r="C92" s="184"/>
      <c r="D92" s="184"/>
      <c r="E92" s="184"/>
      <c r="F92" s="184"/>
      <c r="G92" s="184"/>
      <c r="H92" s="184"/>
      <c r="I92" s="181"/>
    </row>
    <row r="93" spans="2:9" s="12" customFormat="1" ht="13.5">
      <c r="B93" s="148" t="s">
        <v>325</v>
      </c>
      <c r="C93" s="133" t="s">
        <v>237</v>
      </c>
      <c r="D93" s="119">
        <f aca="true" t="shared" si="6" ref="D93:F94">D94</f>
        <v>132090</v>
      </c>
      <c r="E93" s="119">
        <f t="shared" si="6"/>
        <v>132090</v>
      </c>
      <c r="F93" s="119">
        <f t="shared" si="6"/>
        <v>64469.87</v>
      </c>
      <c r="G93" s="149">
        <f aca="true" t="shared" si="7" ref="G93:G121">F93-E93</f>
        <v>-67620.13</v>
      </c>
      <c r="H93" s="150">
        <f>F93/D93*100</f>
        <v>48.807532742826865</v>
      </c>
      <c r="I93" s="150">
        <f>F93/E93*100</f>
        <v>48.807532742826865</v>
      </c>
    </row>
    <row r="94" spans="2:9" s="12" customFormat="1" ht="13.5">
      <c r="B94" s="148" t="s">
        <v>406</v>
      </c>
      <c r="C94" s="133" t="s">
        <v>407</v>
      </c>
      <c r="D94" s="119">
        <f t="shared" si="6"/>
        <v>132090</v>
      </c>
      <c r="E94" s="119">
        <f t="shared" si="6"/>
        <v>132090</v>
      </c>
      <c r="F94" s="119">
        <f t="shared" si="6"/>
        <v>64469.87</v>
      </c>
      <c r="G94" s="149">
        <f t="shared" si="7"/>
        <v>-67620.13</v>
      </c>
      <c r="H94" s="150">
        <f aca="true" t="shared" si="8" ref="H94:H121">F94/D94*100</f>
        <v>48.807532742826865</v>
      </c>
      <c r="I94" s="150">
        <f aca="true" t="shared" si="9" ref="I94:I121">F94/E94*100</f>
        <v>48.807532742826865</v>
      </c>
    </row>
    <row r="95" spans="2:9" s="12" customFormat="1" ht="13.5">
      <c r="B95" s="148" t="s">
        <v>408</v>
      </c>
      <c r="C95" s="133" t="s">
        <v>409</v>
      </c>
      <c r="D95" s="119">
        <f>D96+D97+D98</f>
        <v>132090</v>
      </c>
      <c r="E95" s="119">
        <f>E96+E97+E98</f>
        <v>132090</v>
      </c>
      <c r="F95" s="119">
        <f>F96+F97+F98</f>
        <v>64469.87</v>
      </c>
      <c r="G95" s="149">
        <f t="shared" si="7"/>
        <v>-67620.13</v>
      </c>
      <c r="H95" s="150">
        <f t="shared" si="8"/>
        <v>48.807532742826865</v>
      </c>
      <c r="I95" s="150">
        <f t="shared" si="9"/>
        <v>48.807532742826865</v>
      </c>
    </row>
    <row r="96" spans="2:9" s="2" customFormat="1" ht="58.5" customHeight="1">
      <c r="B96" s="137" t="s">
        <v>410</v>
      </c>
      <c r="C96" s="129" t="s">
        <v>411</v>
      </c>
      <c r="D96" s="120">
        <v>39410</v>
      </c>
      <c r="E96" s="120">
        <v>39410</v>
      </c>
      <c r="F96" s="138">
        <v>49397.54</v>
      </c>
      <c r="G96" s="151">
        <f t="shared" si="7"/>
        <v>9987.54</v>
      </c>
      <c r="H96" s="150">
        <f t="shared" si="8"/>
        <v>125.34265414869323</v>
      </c>
      <c r="I96" s="150">
        <f t="shared" si="9"/>
        <v>125.34265414869323</v>
      </c>
    </row>
    <row r="97" spans="2:9" s="2" customFormat="1" ht="27">
      <c r="B97" s="137" t="s">
        <v>412</v>
      </c>
      <c r="C97" s="129" t="s">
        <v>269</v>
      </c>
      <c r="D97" s="120">
        <v>4860</v>
      </c>
      <c r="E97" s="120">
        <v>4860</v>
      </c>
      <c r="F97" s="152">
        <v>5361.07</v>
      </c>
      <c r="G97" s="151">
        <f t="shared" si="7"/>
        <v>501.0699999999997</v>
      </c>
      <c r="H97" s="150">
        <f t="shared" si="8"/>
        <v>110.31008230452674</v>
      </c>
      <c r="I97" s="150">
        <f t="shared" si="9"/>
        <v>110.31008230452674</v>
      </c>
    </row>
    <row r="98" spans="2:9" s="2" customFormat="1" ht="54.75">
      <c r="B98" s="137" t="s">
        <v>413</v>
      </c>
      <c r="C98" s="129" t="s">
        <v>270</v>
      </c>
      <c r="D98" s="120">
        <v>87820</v>
      </c>
      <c r="E98" s="120">
        <v>87820</v>
      </c>
      <c r="F98" s="152">
        <v>9711.26</v>
      </c>
      <c r="G98" s="151">
        <f t="shared" si="7"/>
        <v>-78108.74</v>
      </c>
      <c r="H98" s="150">
        <f t="shared" si="8"/>
        <v>11.058141653381917</v>
      </c>
      <c r="I98" s="150">
        <f t="shared" si="9"/>
        <v>11.058141653381917</v>
      </c>
    </row>
    <row r="99" spans="2:10" s="12" customFormat="1" ht="13.5">
      <c r="B99" s="148" t="s">
        <v>372</v>
      </c>
      <c r="C99" s="133" t="s">
        <v>271</v>
      </c>
      <c r="D99" s="119">
        <f>D100+D103</f>
        <v>4536110</v>
      </c>
      <c r="E99" s="119">
        <f>E100+E103</f>
        <v>15938364.45</v>
      </c>
      <c r="F99" s="119">
        <f>F100+F103</f>
        <v>15948278.610000001</v>
      </c>
      <c r="G99" s="119">
        <f>G100+G103</f>
        <v>9914.160000001342</v>
      </c>
      <c r="H99" s="150">
        <f t="shared" si="8"/>
        <v>351.5849176937949</v>
      </c>
      <c r="I99" s="150">
        <f t="shared" si="9"/>
        <v>100.06220312022043</v>
      </c>
      <c r="J99" s="118"/>
    </row>
    <row r="100" spans="2:9" s="12" customFormat="1" ht="13.5">
      <c r="B100" s="148" t="s">
        <v>389</v>
      </c>
      <c r="C100" s="133" t="s">
        <v>282</v>
      </c>
      <c r="D100" s="119">
        <f aca="true" t="shared" si="10" ref="D100:F101">D101</f>
        <v>12910</v>
      </c>
      <c r="E100" s="119">
        <f t="shared" si="10"/>
        <v>12910</v>
      </c>
      <c r="F100" s="119">
        <f t="shared" si="10"/>
        <v>5145.22</v>
      </c>
      <c r="G100" s="149">
        <f t="shared" si="7"/>
        <v>-7764.78</v>
      </c>
      <c r="H100" s="150">
        <f t="shared" si="8"/>
        <v>39.85453137103021</v>
      </c>
      <c r="I100" s="150">
        <f t="shared" si="9"/>
        <v>39.85453137103021</v>
      </c>
    </row>
    <row r="101" spans="2:9" s="12" customFormat="1" ht="13.5">
      <c r="B101" s="148" t="s">
        <v>390</v>
      </c>
      <c r="C101" s="133" t="s">
        <v>273</v>
      </c>
      <c r="D101" s="119">
        <f t="shared" si="10"/>
        <v>12910</v>
      </c>
      <c r="E101" s="119">
        <f t="shared" si="10"/>
        <v>12910</v>
      </c>
      <c r="F101" s="119">
        <f t="shared" si="10"/>
        <v>5145.22</v>
      </c>
      <c r="G101" s="149">
        <f t="shared" si="7"/>
        <v>-7764.78</v>
      </c>
      <c r="H101" s="150">
        <f t="shared" si="8"/>
        <v>39.85453137103021</v>
      </c>
      <c r="I101" s="150">
        <f t="shared" si="9"/>
        <v>39.85453137103021</v>
      </c>
    </row>
    <row r="102" spans="2:9" s="2" customFormat="1" ht="54.75">
      <c r="B102" s="137" t="s">
        <v>414</v>
      </c>
      <c r="C102" s="129" t="s">
        <v>296</v>
      </c>
      <c r="D102" s="120">
        <v>12910</v>
      </c>
      <c r="E102" s="120">
        <v>12910</v>
      </c>
      <c r="F102" s="152">
        <v>5145.22</v>
      </c>
      <c r="G102" s="151">
        <f t="shared" si="7"/>
        <v>-7764.78</v>
      </c>
      <c r="H102" s="150">
        <f t="shared" si="8"/>
        <v>39.85453137103021</v>
      </c>
      <c r="I102" s="150">
        <f t="shared" si="9"/>
        <v>39.85453137103021</v>
      </c>
    </row>
    <row r="103" spans="2:9" s="12" customFormat="1" ht="13.5">
      <c r="B103" s="148" t="s">
        <v>415</v>
      </c>
      <c r="C103" s="133" t="s">
        <v>297</v>
      </c>
      <c r="D103" s="119">
        <f>D104+D108</f>
        <v>4523200</v>
      </c>
      <c r="E103" s="119">
        <f>E104+E108</f>
        <v>15925454.45</v>
      </c>
      <c r="F103" s="119">
        <f>F104+F108</f>
        <v>15943133.39</v>
      </c>
      <c r="G103" s="149">
        <f t="shared" si="7"/>
        <v>17678.94000000134</v>
      </c>
      <c r="H103" s="150">
        <f t="shared" si="8"/>
        <v>352.47465046869473</v>
      </c>
      <c r="I103" s="150">
        <f t="shared" si="9"/>
        <v>100.11101058406533</v>
      </c>
    </row>
    <row r="104" spans="2:9" s="12" customFormat="1" ht="28.5" customHeight="1">
      <c r="B104" s="148" t="s">
        <v>416</v>
      </c>
      <c r="C104" s="133" t="s">
        <v>298</v>
      </c>
      <c r="D104" s="119">
        <f>D105+D106+D107</f>
        <v>4523200</v>
      </c>
      <c r="E104" s="119">
        <f>E105+E106+E107</f>
        <v>6988223.430000001</v>
      </c>
      <c r="F104" s="119">
        <f>F105+F106+F107</f>
        <v>7005902.37</v>
      </c>
      <c r="G104" s="119">
        <f>G105+G106+G107</f>
        <v>17678.939999999595</v>
      </c>
      <c r="H104" s="150">
        <f t="shared" si="8"/>
        <v>154.88818469225328</v>
      </c>
      <c r="I104" s="150">
        <f t="shared" si="9"/>
        <v>100.25298189414072</v>
      </c>
    </row>
    <row r="105" spans="2:9" s="2" customFormat="1" ht="27">
      <c r="B105" s="137" t="s">
        <v>417</v>
      </c>
      <c r="C105" s="129" t="s">
        <v>418</v>
      </c>
      <c r="D105" s="120">
        <v>3903600</v>
      </c>
      <c r="E105" s="120">
        <v>6091551.49</v>
      </c>
      <c r="F105" s="151">
        <v>6107507.13</v>
      </c>
      <c r="G105" s="151">
        <f t="shared" si="7"/>
        <v>15955.639999999665</v>
      </c>
      <c r="H105" s="150">
        <f t="shared" si="8"/>
        <v>156.45832385490317</v>
      </c>
      <c r="I105" s="150">
        <f t="shared" si="9"/>
        <v>100.26193064322271</v>
      </c>
    </row>
    <row r="106" spans="2:9" s="2" customFormat="1" ht="41.25">
      <c r="B106" s="137" t="s">
        <v>419</v>
      </c>
      <c r="C106" s="130" t="s">
        <v>420</v>
      </c>
      <c r="D106" s="120">
        <v>619600</v>
      </c>
      <c r="E106" s="120">
        <v>877878.04</v>
      </c>
      <c r="F106" s="120">
        <v>879601.34</v>
      </c>
      <c r="G106" s="151">
        <f t="shared" si="7"/>
        <v>1723.2999999999302</v>
      </c>
      <c r="H106" s="150">
        <f t="shared" si="8"/>
        <v>141.96277275661717</v>
      </c>
      <c r="I106" s="150">
        <f t="shared" si="9"/>
        <v>100.19630289419246</v>
      </c>
    </row>
    <row r="107" spans="2:9" s="2" customFormat="1" ht="27" customHeight="1">
      <c r="B107" s="137">
        <v>25010400</v>
      </c>
      <c r="C107" s="156" t="s">
        <v>421</v>
      </c>
      <c r="D107" s="120">
        <v>0</v>
      </c>
      <c r="E107" s="120">
        <v>18793.9</v>
      </c>
      <c r="F107" s="120">
        <v>18793.9</v>
      </c>
      <c r="G107" s="151">
        <f t="shared" si="7"/>
        <v>0</v>
      </c>
      <c r="H107" s="150">
        <v>0</v>
      </c>
      <c r="I107" s="150">
        <f t="shared" si="9"/>
        <v>100</v>
      </c>
    </row>
    <row r="108" spans="2:9" s="12" customFormat="1" ht="27">
      <c r="B108" s="148" t="s">
        <v>422</v>
      </c>
      <c r="C108" s="133" t="s">
        <v>423</v>
      </c>
      <c r="D108" s="119">
        <f>D109+D110</f>
        <v>0</v>
      </c>
      <c r="E108" s="119">
        <f>E109+E110</f>
        <v>8937231.02</v>
      </c>
      <c r="F108" s="119">
        <f>F109+F110</f>
        <v>8937231.02</v>
      </c>
      <c r="G108" s="149">
        <f t="shared" si="7"/>
        <v>0</v>
      </c>
      <c r="H108" s="150">
        <v>0</v>
      </c>
      <c r="I108" s="150">
        <f t="shared" si="9"/>
        <v>100</v>
      </c>
    </row>
    <row r="109" spans="2:9" s="2" customFormat="1" ht="13.5">
      <c r="B109" s="137" t="s">
        <v>424</v>
      </c>
      <c r="C109" s="129" t="s">
        <v>425</v>
      </c>
      <c r="D109" s="120">
        <v>0</v>
      </c>
      <c r="E109" s="120">
        <v>8868691.49</v>
      </c>
      <c r="F109" s="120">
        <v>8868691.49</v>
      </c>
      <c r="G109" s="151">
        <f t="shared" si="7"/>
        <v>0</v>
      </c>
      <c r="H109" s="150">
        <v>0</v>
      </c>
      <c r="I109" s="150">
        <f t="shared" si="9"/>
        <v>100</v>
      </c>
    </row>
    <row r="110" spans="2:9" s="2" customFormat="1" ht="96">
      <c r="B110" s="137">
        <v>25020200</v>
      </c>
      <c r="C110" s="157" t="s">
        <v>472</v>
      </c>
      <c r="D110" s="120">
        <v>0</v>
      </c>
      <c r="E110" s="120">
        <v>68539.53</v>
      </c>
      <c r="F110" s="120">
        <v>68539.53</v>
      </c>
      <c r="G110" s="151">
        <f t="shared" si="7"/>
        <v>0</v>
      </c>
      <c r="H110" s="150">
        <v>0</v>
      </c>
      <c r="I110" s="150">
        <f t="shared" si="9"/>
        <v>100</v>
      </c>
    </row>
    <row r="111" spans="2:9" s="12" customFormat="1" ht="13.5">
      <c r="B111" s="148">
        <v>30000000</v>
      </c>
      <c r="C111" s="133" t="s">
        <v>283</v>
      </c>
      <c r="D111" s="119">
        <f>D112+D114</f>
        <v>0</v>
      </c>
      <c r="E111" s="119">
        <f>E112+E114</f>
        <v>6142667</v>
      </c>
      <c r="F111" s="119">
        <f>F112+F114</f>
        <v>6216722.59</v>
      </c>
      <c r="G111" s="149">
        <f t="shared" si="7"/>
        <v>74055.58999999985</v>
      </c>
      <c r="H111" s="150">
        <v>0</v>
      </c>
      <c r="I111" s="150">
        <f t="shared" si="9"/>
        <v>101.20559343360141</v>
      </c>
    </row>
    <row r="112" spans="2:9" s="12" customFormat="1" ht="41.25">
      <c r="B112" s="153">
        <v>31000000</v>
      </c>
      <c r="C112" s="164" t="s">
        <v>299</v>
      </c>
      <c r="D112" s="119">
        <f>D113</f>
        <v>0</v>
      </c>
      <c r="E112" s="119">
        <f>E113</f>
        <v>5856000</v>
      </c>
      <c r="F112" s="119">
        <f>F113</f>
        <v>5930055</v>
      </c>
      <c r="G112" s="149">
        <f>F112-E112</f>
        <v>74055</v>
      </c>
      <c r="H112" s="150">
        <v>0</v>
      </c>
      <c r="I112" s="150">
        <f t="shared" si="9"/>
        <v>101.26460040983606</v>
      </c>
    </row>
    <row r="113" spans="2:9" s="12" customFormat="1" ht="41.25">
      <c r="B113" s="137" t="s">
        <v>502</v>
      </c>
      <c r="C113" s="129" t="s">
        <v>299</v>
      </c>
      <c r="D113" s="120">
        <v>0</v>
      </c>
      <c r="E113" s="120">
        <v>5856000</v>
      </c>
      <c r="F113" s="16">
        <v>5930055</v>
      </c>
      <c r="G113" s="151">
        <f>F113-E113</f>
        <v>74055</v>
      </c>
      <c r="H113" s="150">
        <v>0</v>
      </c>
      <c r="I113" s="150">
        <f t="shared" si="9"/>
        <v>101.26460040983606</v>
      </c>
    </row>
    <row r="114" spans="2:9" s="12" customFormat="1" ht="27">
      <c r="B114" s="148" t="s">
        <v>503</v>
      </c>
      <c r="C114" s="133" t="s">
        <v>504</v>
      </c>
      <c r="D114" s="119">
        <f>D115+D116</f>
        <v>0</v>
      </c>
      <c r="E114" s="119">
        <f>E115+E116</f>
        <v>286667</v>
      </c>
      <c r="F114" s="119">
        <f>F115+F116</f>
        <v>286667.59</v>
      </c>
      <c r="G114" s="149">
        <f>F114-E114</f>
        <v>0.5900000000256114</v>
      </c>
      <c r="H114" s="150">
        <v>0</v>
      </c>
      <c r="I114" s="150">
        <f t="shared" si="9"/>
        <v>100.00020581371419</v>
      </c>
    </row>
    <row r="115" spans="2:9" s="2" customFormat="1" ht="69">
      <c r="B115" s="154">
        <v>33010100</v>
      </c>
      <c r="C115" s="158" t="s">
        <v>505</v>
      </c>
      <c r="D115" s="155">
        <v>0</v>
      </c>
      <c r="E115" s="155">
        <v>15205</v>
      </c>
      <c r="F115" s="155">
        <v>15205.27</v>
      </c>
      <c r="G115" s="151">
        <f>F115-E115</f>
        <v>0.27000000000043656</v>
      </c>
      <c r="H115" s="150">
        <v>0</v>
      </c>
      <c r="I115" s="150">
        <f t="shared" si="9"/>
        <v>100.00177573166722</v>
      </c>
    </row>
    <row r="116" spans="2:9" s="2" customFormat="1" ht="69">
      <c r="B116" s="137">
        <v>33010500</v>
      </c>
      <c r="C116" s="157" t="s">
        <v>506</v>
      </c>
      <c r="D116" s="120">
        <v>0</v>
      </c>
      <c r="E116" s="120">
        <v>271462</v>
      </c>
      <c r="F116" s="152">
        <v>271462.32</v>
      </c>
      <c r="G116" s="151">
        <f t="shared" si="7"/>
        <v>0.3200000000069849</v>
      </c>
      <c r="H116" s="150">
        <v>0</v>
      </c>
      <c r="I116" s="150">
        <f t="shared" si="9"/>
        <v>100.00011788021897</v>
      </c>
    </row>
    <row r="117" spans="2:9" s="12" customFormat="1" ht="13.5">
      <c r="B117" s="148" t="s">
        <v>300</v>
      </c>
      <c r="C117" s="133" t="s">
        <v>301</v>
      </c>
      <c r="D117" s="119">
        <f>D118</f>
        <v>0</v>
      </c>
      <c r="E117" s="119">
        <f>E118</f>
        <v>206729</v>
      </c>
      <c r="F117" s="119">
        <f>F118</f>
        <v>206729</v>
      </c>
      <c r="G117" s="149">
        <f t="shared" si="7"/>
        <v>0</v>
      </c>
      <c r="H117" s="150">
        <v>0</v>
      </c>
      <c r="I117" s="150">
        <f t="shared" si="9"/>
        <v>100</v>
      </c>
    </row>
    <row r="118" spans="2:9" s="2" customFormat="1" ht="40.5" customHeight="1">
      <c r="B118" s="137" t="s">
        <v>426</v>
      </c>
      <c r="C118" s="129" t="s">
        <v>427</v>
      </c>
      <c r="D118" s="120">
        <v>0</v>
      </c>
      <c r="E118" s="120">
        <v>206729</v>
      </c>
      <c r="F118" s="120">
        <v>206729</v>
      </c>
      <c r="G118" s="151">
        <f>F118-E118</f>
        <v>0</v>
      </c>
      <c r="H118" s="150">
        <v>0</v>
      </c>
      <c r="I118" s="150">
        <f t="shared" si="9"/>
        <v>100</v>
      </c>
    </row>
    <row r="119" spans="1:9" s="2" customFormat="1" ht="24.75" customHeight="1">
      <c r="A119" s="94"/>
      <c r="B119" s="185" t="s">
        <v>428</v>
      </c>
      <c r="C119" s="186"/>
      <c r="D119" s="16">
        <f>D117+D111+D99+D93</f>
        <v>4668200</v>
      </c>
      <c r="E119" s="16">
        <f>E117+E111+E99+E93</f>
        <v>22419850.45</v>
      </c>
      <c r="F119" s="16">
        <f>F117+F111+F99+F93</f>
        <v>22436200.070000004</v>
      </c>
      <c r="G119" s="149">
        <f t="shared" si="7"/>
        <v>16349.620000004768</v>
      </c>
      <c r="H119" s="150">
        <f t="shared" si="8"/>
        <v>480.61779850906146</v>
      </c>
      <c r="I119" s="150">
        <f t="shared" si="9"/>
        <v>100.07292475048604</v>
      </c>
    </row>
    <row r="120" spans="1:9" s="2" customFormat="1" ht="15.75" customHeight="1">
      <c r="A120" s="94"/>
      <c r="B120" s="187" t="s">
        <v>429</v>
      </c>
      <c r="C120" s="187"/>
      <c r="D120" s="16">
        <v>4668200</v>
      </c>
      <c r="E120" s="16">
        <v>74167549.45</v>
      </c>
      <c r="F120" s="16">
        <v>24271599.07</v>
      </c>
      <c r="G120" s="149">
        <f>F120-E120</f>
        <v>-49895950.38</v>
      </c>
      <c r="H120" s="150">
        <f t="shared" si="8"/>
        <v>519.9348586178827</v>
      </c>
      <c r="I120" s="150">
        <f t="shared" si="9"/>
        <v>32.7253620349998</v>
      </c>
    </row>
    <row r="121" spans="1:9" s="2" customFormat="1" ht="15.75" customHeight="1">
      <c r="A121" s="121"/>
      <c r="B121" s="188" t="s">
        <v>302</v>
      </c>
      <c r="C121" s="189"/>
      <c r="D121" s="149">
        <f>D91+D120</f>
        <v>301090260</v>
      </c>
      <c r="E121" s="149">
        <f>E91+E120</f>
        <v>413086453.92</v>
      </c>
      <c r="F121" s="161">
        <f>F120+F91</f>
        <v>368189011.46999997</v>
      </c>
      <c r="G121" s="149">
        <f t="shared" si="7"/>
        <v>-44897442.45000005</v>
      </c>
      <c r="H121" s="150">
        <f t="shared" si="8"/>
        <v>122.28526139304539</v>
      </c>
      <c r="I121" s="150">
        <f t="shared" si="9"/>
        <v>89.13122373683669</v>
      </c>
    </row>
    <row r="123" spans="3:9" ht="15">
      <c r="C123" s="182" t="s">
        <v>430</v>
      </c>
      <c r="D123" s="183"/>
      <c r="E123" s="183"/>
      <c r="F123" s="183"/>
      <c r="G123" s="183"/>
      <c r="H123" s="183"/>
      <c r="I123" s="183"/>
    </row>
    <row r="126" spans="4:8" ht="12.75">
      <c r="D126" s="127"/>
      <c r="E126" s="127"/>
      <c r="F126" s="127"/>
      <c r="G126" s="127"/>
      <c r="H126" s="127"/>
    </row>
  </sheetData>
  <sheetProtection/>
  <mergeCells count="18">
    <mergeCell ref="D1:F1"/>
    <mergeCell ref="G3:I3"/>
    <mergeCell ref="G4:I4"/>
    <mergeCell ref="B10:I10"/>
    <mergeCell ref="A5:H5"/>
    <mergeCell ref="B7:B8"/>
    <mergeCell ref="C7:C8"/>
    <mergeCell ref="D7:D8"/>
    <mergeCell ref="E7:E8"/>
    <mergeCell ref="F7:F8"/>
    <mergeCell ref="G7:I7"/>
    <mergeCell ref="B90:C90"/>
    <mergeCell ref="B91:C91"/>
    <mergeCell ref="C123:I123"/>
    <mergeCell ref="B92:I92"/>
    <mergeCell ref="B119:C119"/>
    <mergeCell ref="B120:C120"/>
    <mergeCell ref="B121:C121"/>
  </mergeCells>
  <printOptions/>
  <pageMargins left="0.5118110236220472" right="0.31496062992125984" top="0.6" bottom="0.34" header="0.58" footer="0.31496062992125984"/>
  <pageSetup fitToHeight="6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820"/>
  <sheetViews>
    <sheetView zoomScale="90" zoomScaleNormal="90" workbookViewId="0" topLeftCell="A1">
      <selection activeCell="B3" sqref="B3:H3"/>
    </sheetView>
  </sheetViews>
  <sheetFormatPr defaultColWidth="9.140625" defaultRowHeight="12.75"/>
  <cols>
    <col min="1" max="1" width="4.8515625" style="69" customWidth="1"/>
    <col min="2" max="2" width="10.8515625" style="90" customWidth="1"/>
    <col min="3" max="3" width="49.28125" style="69" customWidth="1"/>
    <col min="4" max="4" width="15.28125" style="69" customWidth="1"/>
    <col min="5" max="5" width="15.7109375" style="69" customWidth="1"/>
    <col min="6" max="6" width="16.28125" style="69" customWidth="1"/>
    <col min="7" max="7" width="14.28125" style="69" customWidth="1"/>
    <col min="8" max="8" width="14.140625" style="69" customWidth="1"/>
    <col min="9" max="9" width="8.8515625" style="69" hidden="1" customWidth="1"/>
    <col min="10" max="10" width="0.85546875" style="69" customWidth="1"/>
    <col min="11" max="16384" width="9.140625" style="69" customWidth="1"/>
  </cols>
  <sheetData>
    <row r="1" spans="1:9" ht="24.75" customHeight="1">
      <c r="A1" s="67"/>
      <c r="B1" s="199"/>
      <c r="C1" s="199"/>
      <c r="D1" s="68"/>
      <c r="E1" s="68"/>
      <c r="F1" s="204" t="s">
        <v>119</v>
      </c>
      <c r="G1" s="205"/>
      <c r="H1" s="205"/>
      <c r="I1" s="67"/>
    </row>
    <row r="2" spans="1:9" ht="33.75" customHeight="1">
      <c r="A2" s="67"/>
      <c r="B2" s="70"/>
      <c r="C2" s="68"/>
      <c r="D2" s="68"/>
      <c r="E2" s="68"/>
      <c r="F2" s="202" t="s">
        <v>510</v>
      </c>
      <c r="G2" s="203"/>
      <c r="H2" s="203"/>
      <c r="I2" s="67"/>
    </row>
    <row r="3" spans="1:9" ht="42" customHeight="1">
      <c r="A3" s="67"/>
      <c r="B3" s="200" t="s">
        <v>481</v>
      </c>
      <c r="C3" s="200"/>
      <c r="D3" s="200"/>
      <c r="E3" s="200"/>
      <c r="F3" s="200"/>
      <c r="G3" s="200"/>
      <c r="H3" s="200"/>
      <c r="I3" s="67"/>
    </row>
    <row r="4" spans="1:9" ht="15" customHeight="1">
      <c r="A4" s="67"/>
      <c r="B4" s="201"/>
      <c r="C4" s="201"/>
      <c r="D4" s="201"/>
      <c r="E4" s="201"/>
      <c r="F4" s="201"/>
      <c r="G4" s="201"/>
      <c r="H4" s="201"/>
      <c r="I4" s="67"/>
    </row>
    <row r="5" spans="1:9" ht="12" customHeight="1">
      <c r="A5" s="67"/>
      <c r="B5" s="199"/>
      <c r="C5" s="199"/>
      <c r="D5" s="68"/>
      <c r="E5" s="68"/>
      <c r="F5" s="68"/>
      <c r="G5" s="68"/>
      <c r="H5" s="71" t="s">
        <v>170</v>
      </c>
      <c r="I5" s="67"/>
    </row>
    <row r="6" spans="1:9" s="73" customFormat="1" ht="3" customHeight="1">
      <c r="A6" s="72"/>
      <c r="B6" s="167" t="s">
        <v>0</v>
      </c>
      <c r="C6" s="196" t="s">
        <v>1</v>
      </c>
      <c r="D6" s="167" t="s">
        <v>479</v>
      </c>
      <c r="E6" s="167" t="s">
        <v>118</v>
      </c>
      <c r="F6" s="167" t="s">
        <v>477</v>
      </c>
      <c r="G6" s="198"/>
      <c r="H6" s="198"/>
      <c r="I6" s="72"/>
    </row>
    <row r="7" spans="1:9" s="73" customFormat="1" ht="71.25" customHeight="1">
      <c r="A7" s="72"/>
      <c r="B7" s="167"/>
      <c r="C7" s="196"/>
      <c r="D7" s="197"/>
      <c r="E7" s="197"/>
      <c r="F7" s="197"/>
      <c r="G7" s="74" t="s">
        <v>478</v>
      </c>
      <c r="H7" s="74" t="s">
        <v>120</v>
      </c>
      <c r="I7" s="72"/>
    </row>
    <row r="8" spans="1:9" s="78" customFormat="1" ht="16.5" customHeight="1">
      <c r="A8" s="75"/>
      <c r="B8" s="76">
        <v>1</v>
      </c>
      <c r="C8" s="77">
        <v>2</v>
      </c>
      <c r="D8" s="77">
        <v>3</v>
      </c>
      <c r="E8" s="77">
        <v>4</v>
      </c>
      <c r="F8" s="77">
        <v>5</v>
      </c>
      <c r="G8" s="77">
        <v>6</v>
      </c>
      <c r="H8" s="77">
        <v>7</v>
      </c>
      <c r="I8" s="75"/>
    </row>
    <row r="9" spans="1:9" ht="30" customHeight="1">
      <c r="A9" s="67"/>
      <c r="B9" s="172" t="s">
        <v>122</v>
      </c>
      <c r="C9" s="206"/>
      <c r="D9" s="206"/>
      <c r="E9" s="206"/>
      <c r="F9" s="206"/>
      <c r="G9" s="206"/>
      <c r="H9" s="206"/>
      <c r="I9" s="67"/>
    </row>
    <row r="10" spans="1:9" ht="21.75" customHeight="1">
      <c r="A10" s="67"/>
      <c r="B10" s="79" t="s">
        <v>2</v>
      </c>
      <c r="C10" s="96" t="s">
        <v>3</v>
      </c>
      <c r="D10" s="25">
        <f>D11+D24+D30+D32+D34+D44+D48+D50+D53+D55+D57+D59+D61+D63+D65+D36+D40+D42+D46</f>
        <v>60877600</v>
      </c>
      <c r="E10" s="25">
        <f>E11+E24+E30+E32+E34+E44+E48+E50+E53+E55+E57+E59+E61+E63+E65+E36+E40+E42+E46</f>
        <v>77797528</v>
      </c>
      <c r="F10" s="25">
        <f>F11+F24+F30+F32+F34+F44+F48+F50+F53+F55+F57+F59+F61+F63+F65+F36+F40+F42+F46</f>
        <v>74493033.39</v>
      </c>
      <c r="G10" s="26">
        <f aca="true" t="shared" si="0" ref="G10:G68">F10/D10*100</f>
        <v>122.36525978356572</v>
      </c>
      <c r="H10" s="26">
        <f aca="true" t="shared" si="1" ref="H10:H68">F10/E10*100</f>
        <v>95.75244266116013</v>
      </c>
      <c r="I10" s="67"/>
    </row>
    <row r="11" spans="1:9" ht="69">
      <c r="A11" s="67"/>
      <c r="B11" s="79" t="s">
        <v>4</v>
      </c>
      <c r="C11" s="96" t="s">
        <v>5</v>
      </c>
      <c r="D11" s="25">
        <f>SUM(D12:D23)</f>
        <v>29379800</v>
      </c>
      <c r="E11" s="25">
        <f>SUM(E12:E23)</f>
        <v>29795108</v>
      </c>
      <c r="F11" s="25">
        <f>SUM(F12:F23)</f>
        <v>28588803.529999997</v>
      </c>
      <c r="G11" s="26">
        <f t="shared" si="0"/>
        <v>97.30768599513951</v>
      </c>
      <c r="H11" s="26">
        <f t="shared" si="1"/>
        <v>95.9513337894261</v>
      </c>
      <c r="I11" s="67"/>
    </row>
    <row r="12" spans="1:9" ht="13.5">
      <c r="A12" s="67"/>
      <c r="B12" s="81" t="s">
        <v>6</v>
      </c>
      <c r="C12" s="97" t="s">
        <v>7</v>
      </c>
      <c r="D12" s="31">
        <v>22690000</v>
      </c>
      <c r="E12" s="31">
        <v>21651200</v>
      </c>
      <c r="F12" s="31">
        <v>21540728.75</v>
      </c>
      <c r="G12" s="34">
        <f t="shared" si="0"/>
        <v>94.93489973556632</v>
      </c>
      <c r="H12" s="34">
        <f t="shared" si="1"/>
        <v>99.48976846548922</v>
      </c>
      <c r="I12" s="67"/>
    </row>
    <row r="13" spans="1:9" ht="13.5">
      <c r="A13" s="67"/>
      <c r="B13" s="81" t="s">
        <v>8</v>
      </c>
      <c r="C13" s="97" t="s">
        <v>9</v>
      </c>
      <c r="D13" s="31">
        <v>4589400</v>
      </c>
      <c r="E13" s="31">
        <v>4589400</v>
      </c>
      <c r="F13" s="31">
        <v>4462711.05</v>
      </c>
      <c r="G13" s="34">
        <f t="shared" si="0"/>
        <v>97.23953131128252</v>
      </c>
      <c r="H13" s="34">
        <f t="shared" si="1"/>
        <v>97.23953131128252</v>
      </c>
      <c r="I13" s="67"/>
    </row>
    <row r="14" spans="1:9" ht="13.5">
      <c r="A14" s="67"/>
      <c r="B14" s="81" t="s">
        <v>10</v>
      </c>
      <c r="C14" s="97" t="s">
        <v>11</v>
      </c>
      <c r="D14" s="31">
        <v>120000</v>
      </c>
      <c r="E14" s="31">
        <v>651851</v>
      </c>
      <c r="F14" s="31">
        <v>588721.24</v>
      </c>
      <c r="G14" s="34">
        <f t="shared" si="0"/>
        <v>490.60103333333336</v>
      </c>
      <c r="H14" s="34">
        <f t="shared" si="1"/>
        <v>90.31530825295965</v>
      </c>
      <c r="I14" s="67"/>
    </row>
    <row r="15" spans="1:9" ht="13.5">
      <c r="A15" s="67"/>
      <c r="B15" s="81" t="s">
        <v>12</v>
      </c>
      <c r="C15" s="97" t="s">
        <v>13</v>
      </c>
      <c r="D15" s="31">
        <v>200000</v>
      </c>
      <c r="E15" s="31">
        <v>590741</v>
      </c>
      <c r="F15" s="31">
        <v>559060.4</v>
      </c>
      <c r="G15" s="34">
        <f t="shared" si="0"/>
        <v>279.5302</v>
      </c>
      <c r="H15" s="34">
        <f t="shared" si="1"/>
        <v>94.63714216551755</v>
      </c>
      <c r="I15" s="67"/>
    </row>
    <row r="16" spans="1:9" ht="13.5" hidden="1">
      <c r="A16" s="67"/>
      <c r="B16" s="81" t="s">
        <v>14</v>
      </c>
      <c r="C16" s="97" t="s">
        <v>15</v>
      </c>
      <c r="D16" s="31"/>
      <c r="E16" s="31"/>
      <c r="F16" s="31"/>
      <c r="G16" s="34" t="e">
        <f t="shared" si="0"/>
        <v>#DIV/0!</v>
      </c>
      <c r="H16" s="34" t="e">
        <f t="shared" si="1"/>
        <v>#DIV/0!</v>
      </c>
      <c r="I16" s="67"/>
    </row>
    <row r="17" spans="1:9" ht="13.5">
      <c r="A17" s="67"/>
      <c r="B17" s="81" t="s">
        <v>16</v>
      </c>
      <c r="C17" s="97" t="s">
        <v>17</v>
      </c>
      <c r="D17" s="31">
        <v>643400</v>
      </c>
      <c r="E17" s="31">
        <v>605100</v>
      </c>
      <c r="F17" s="31">
        <v>569101.15</v>
      </c>
      <c r="G17" s="34">
        <f t="shared" si="0"/>
        <v>88.45215262667081</v>
      </c>
      <c r="H17" s="34">
        <f t="shared" si="1"/>
        <v>94.05076020492481</v>
      </c>
      <c r="I17" s="67"/>
    </row>
    <row r="18" spans="1:9" ht="13.5">
      <c r="A18" s="67"/>
      <c r="B18" s="81" t="s">
        <v>18</v>
      </c>
      <c r="C18" s="97" t="s">
        <v>19</v>
      </c>
      <c r="D18" s="31">
        <v>80000</v>
      </c>
      <c r="E18" s="31">
        <v>80000</v>
      </c>
      <c r="F18" s="31">
        <v>44160.39</v>
      </c>
      <c r="G18" s="34">
        <f t="shared" si="0"/>
        <v>55.200487499999994</v>
      </c>
      <c r="H18" s="34">
        <f t="shared" si="1"/>
        <v>55.200487499999994</v>
      </c>
      <c r="I18" s="67"/>
    </row>
    <row r="19" spans="1:9" ht="13.5">
      <c r="A19" s="67"/>
      <c r="B19" s="81" t="s">
        <v>20</v>
      </c>
      <c r="C19" s="97" t="s">
        <v>21</v>
      </c>
      <c r="D19" s="31">
        <v>570000</v>
      </c>
      <c r="E19" s="31">
        <v>635000</v>
      </c>
      <c r="F19" s="31">
        <v>399703.26</v>
      </c>
      <c r="G19" s="34">
        <f t="shared" si="0"/>
        <v>70.12337894736842</v>
      </c>
      <c r="H19" s="34">
        <f t="shared" si="1"/>
        <v>62.945395275590556</v>
      </c>
      <c r="I19" s="67"/>
    </row>
    <row r="20" spans="1:9" ht="13.5">
      <c r="A20" s="67"/>
      <c r="B20" s="81" t="s">
        <v>22</v>
      </c>
      <c r="C20" s="97" t="s">
        <v>23</v>
      </c>
      <c r="D20" s="31">
        <v>477000</v>
      </c>
      <c r="E20" s="31">
        <v>663600</v>
      </c>
      <c r="F20" s="31">
        <v>413294.39</v>
      </c>
      <c r="G20" s="34">
        <f t="shared" si="0"/>
        <v>86.64452620545073</v>
      </c>
      <c r="H20" s="34">
        <f t="shared" si="1"/>
        <v>62.28064948764316</v>
      </c>
      <c r="I20" s="67"/>
    </row>
    <row r="21" spans="1:9" ht="27" hidden="1">
      <c r="A21" s="67"/>
      <c r="B21" s="81" t="s">
        <v>24</v>
      </c>
      <c r="C21" s="97" t="s">
        <v>25</v>
      </c>
      <c r="D21" s="31"/>
      <c r="E21" s="31"/>
      <c r="F21" s="31"/>
      <c r="G21" s="34" t="e">
        <f t="shared" si="0"/>
        <v>#DIV/0!</v>
      </c>
      <c r="H21" s="34" t="e">
        <f t="shared" si="1"/>
        <v>#DIV/0!</v>
      </c>
      <c r="I21" s="67"/>
    </row>
    <row r="22" spans="1:9" ht="27" customHeight="1" hidden="1">
      <c r="A22" s="67"/>
      <c r="B22" s="81" t="s">
        <v>26</v>
      </c>
      <c r="C22" s="97" t="s">
        <v>27</v>
      </c>
      <c r="D22" s="31"/>
      <c r="E22" s="31"/>
      <c r="F22" s="31"/>
      <c r="G22" s="34" t="e">
        <f t="shared" si="0"/>
        <v>#DIV/0!</v>
      </c>
      <c r="H22" s="34" t="e">
        <f t="shared" si="1"/>
        <v>#DIV/0!</v>
      </c>
      <c r="I22" s="67"/>
    </row>
    <row r="23" spans="1:9" ht="13.5">
      <c r="A23" s="67"/>
      <c r="B23" s="81" t="s">
        <v>28</v>
      </c>
      <c r="C23" s="97" t="s">
        <v>29</v>
      </c>
      <c r="D23" s="31">
        <v>10000</v>
      </c>
      <c r="E23" s="31">
        <v>328216</v>
      </c>
      <c r="F23" s="31">
        <v>11322.9</v>
      </c>
      <c r="G23" s="34">
        <f t="shared" si="0"/>
        <v>113.229</v>
      </c>
      <c r="H23" s="34">
        <f t="shared" si="1"/>
        <v>3.4498318180710266</v>
      </c>
      <c r="I23" s="67"/>
    </row>
    <row r="24" spans="1:9" ht="13.5">
      <c r="A24" s="67"/>
      <c r="B24" s="79" t="s">
        <v>30</v>
      </c>
      <c r="C24" s="80" t="s">
        <v>31</v>
      </c>
      <c r="D24" s="25">
        <f>SUM(D25:D29)</f>
        <v>321700</v>
      </c>
      <c r="E24" s="25">
        <f>SUM(E25:E29)</f>
        <v>211669</v>
      </c>
      <c r="F24" s="25">
        <f>SUM(F25:F29)</f>
        <v>199032.87</v>
      </c>
      <c r="G24" s="26">
        <f t="shared" si="0"/>
        <v>61.869092322039165</v>
      </c>
      <c r="H24" s="26">
        <f t="shared" si="1"/>
        <v>94.03024061152082</v>
      </c>
      <c r="I24" s="67"/>
    </row>
    <row r="25" spans="1:9" ht="13.5">
      <c r="A25" s="67"/>
      <c r="B25" s="81" t="s">
        <v>6</v>
      </c>
      <c r="C25" s="97" t="s">
        <v>7</v>
      </c>
      <c r="D25" s="31">
        <v>140700</v>
      </c>
      <c r="E25" s="31">
        <v>152425</v>
      </c>
      <c r="F25" s="31">
        <v>152425</v>
      </c>
      <c r="G25" s="34">
        <f>F25/D25*100</f>
        <v>108.33333333333333</v>
      </c>
      <c r="H25" s="34">
        <f>F25/E25*100</f>
        <v>100</v>
      </c>
      <c r="I25" s="67"/>
    </row>
    <row r="26" spans="1:9" ht="13.5">
      <c r="A26" s="67"/>
      <c r="B26" s="81" t="s">
        <v>8</v>
      </c>
      <c r="C26" s="97" t="s">
        <v>9</v>
      </c>
      <c r="D26" s="31">
        <v>31000</v>
      </c>
      <c r="E26" s="31">
        <v>33579</v>
      </c>
      <c r="F26" s="31">
        <v>27792.87</v>
      </c>
      <c r="G26" s="34">
        <f>F26/D26*100</f>
        <v>89.65441935483871</v>
      </c>
      <c r="H26" s="34">
        <f>F26/E26*100</f>
        <v>82.76860537836147</v>
      </c>
      <c r="I26" s="67"/>
    </row>
    <row r="27" spans="1:9" ht="13.5">
      <c r="A27" s="67"/>
      <c r="B27" s="81" t="s">
        <v>10</v>
      </c>
      <c r="C27" s="97" t="s">
        <v>11</v>
      </c>
      <c r="D27" s="31">
        <v>50000</v>
      </c>
      <c r="E27" s="31">
        <v>25665</v>
      </c>
      <c r="F27" s="31">
        <v>18815</v>
      </c>
      <c r="G27" s="34">
        <f>F27/D27*100</f>
        <v>37.63</v>
      </c>
      <c r="H27" s="34">
        <f>F27/E27*100</f>
        <v>73.30995519189558</v>
      </c>
      <c r="I27" s="67"/>
    </row>
    <row r="28" spans="1:9" ht="13.5" customHeight="1" hidden="1">
      <c r="A28" s="67"/>
      <c r="B28" s="81" t="s">
        <v>12</v>
      </c>
      <c r="C28" s="97" t="s">
        <v>13</v>
      </c>
      <c r="D28" s="31">
        <v>0</v>
      </c>
      <c r="E28" s="31">
        <v>0</v>
      </c>
      <c r="F28" s="31">
        <v>0</v>
      </c>
      <c r="G28" s="34" t="e">
        <f t="shared" si="0"/>
        <v>#DIV/0!</v>
      </c>
      <c r="H28" s="34" t="e">
        <f t="shared" si="1"/>
        <v>#DIV/0!</v>
      </c>
      <c r="I28" s="67"/>
    </row>
    <row r="29" spans="1:9" ht="27">
      <c r="A29" s="67"/>
      <c r="B29" s="81">
        <v>2282</v>
      </c>
      <c r="C29" s="97" t="s">
        <v>27</v>
      </c>
      <c r="D29" s="31">
        <v>100000</v>
      </c>
      <c r="E29" s="31">
        <v>0</v>
      </c>
      <c r="F29" s="31">
        <v>0</v>
      </c>
      <c r="G29" s="34">
        <f t="shared" si="0"/>
        <v>0</v>
      </c>
      <c r="H29" s="34">
        <v>0</v>
      </c>
      <c r="I29" s="67"/>
    </row>
    <row r="30" spans="1:9" ht="27">
      <c r="A30" s="67"/>
      <c r="B30" s="79" t="s">
        <v>34</v>
      </c>
      <c r="C30" s="80" t="s">
        <v>35</v>
      </c>
      <c r="D30" s="25">
        <f>SUM(D31)</f>
        <v>5860000</v>
      </c>
      <c r="E30" s="25">
        <f>SUM(E31)</f>
        <v>5990000</v>
      </c>
      <c r="F30" s="25">
        <f>SUM(F31)</f>
        <v>5357621.23</v>
      </c>
      <c r="G30" s="26">
        <f t="shared" si="0"/>
        <v>91.42698344709899</v>
      </c>
      <c r="H30" s="26">
        <f t="shared" si="1"/>
        <v>89.44275843071787</v>
      </c>
      <c r="I30" s="67"/>
    </row>
    <row r="31" spans="1:9" ht="27">
      <c r="A31" s="67"/>
      <c r="B31" s="81" t="s">
        <v>32</v>
      </c>
      <c r="C31" s="97" t="s">
        <v>33</v>
      </c>
      <c r="D31" s="31">
        <v>5860000</v>
      </c>
      <c r="E31" s="31">
        <v>5990000</v>
      </c>
      <c r="F31" s="31">
        <v>5357621.23</v>
      </c>
      <c r="G31" s="34">
        <f t="shared" si="0"/>
        <v>91.42698344709899</v>
      </c>
      <c r="H31" s="34">
        <f t="shared" si="1"/>
        <v>89.44275843071787</v>
      </c>
      <c r="I31" s="67"/>
    </row>
    <row r="32" spans="1:9" ht="41.25">
      <c r="A32" s="67"/>
      <c r="B32" s="79" t="s">
        <v>36</v>
      </c>
      <c r="C32" s="80" t="s">
        <v>37</v>
      </c>
      <c r="D32" s="25">
        <f>SUM(D33)</f>
        <v>1488000</v>
      </c>
      <c r="E32" s="25">
        <f>SUM(E33)</f>
        <v>1358000</v>
      </c>
      <c r="F32" s="25">
        <f>SUM(F33)</f>
        <v>906247.5</v>
      </c>
      <c r="G32" s="26">
        <f t="shared" si="0"/>
        <v>60.90372983870967</v>
      </c>
      <c r="H32" s="26">
        <f t="shared" si="1"/>
        <v>66.73398379970546</v>
      </c>
      <c r="I32" s="67"/>
    </row>
    <row r="33" spans="1:9" ht="27">
      <c r="A33" s="67"/>
      <c r="B33" s="81" t="s">
        <v>32</v>
      </c>
      <c r="C33" s="97" t="s">
        <v>33</v>
      </c>
      <c r="D33" s="31">
        <v>1488000</v>
      </c>
      <c r="E33" s="31">
        <v>1358000</v>
      </c>
      <c r="F33" s="31">
        <v>906247.5</v>
      </c>
      <c r="G33" s="34">
        <f t="shared" si="0"/>
        <v>60.90372983870967</v>
      </c>
      <c r="H33" s="34">
        <f t="shared" si="1"/>
        <v>66.73398379970546</v>
      </c>
      <c r="I33" s="67"/>
    </row>
    <row r="34" spans="1:9" ht="20.25" customHeight="1">
      <c r="A34" s="67"/>
      <c r="B34" s="79" t="s">
        <v>40</v>
      </c>
      <c r="C34" s="80" t="s">
        <v>41</v>
      </c>
      <c r="D34" s="25">
        <f>SUM(D35)</f>
        <v>1428100</v>
      </c>
      <c r="E34" s="25">
        <f>SUM(E35)</f>
        <v>4235091</v>
      </c>
      <c r="F34" s="25">
        <f>SUM(F35)</f>
        <v>4201871.62</v>
      </c>
      <c r="G34" s="26">
        <f t="shared" si="0"/>
        <v>294.22810867586304</v>
      </c>
      <c r="H34" s="26">
        <f t="shared" si="1"/>
        <v>99.21561591002414</v>
      </c>
      <c r="I34" s="67"/>
    </row>
    <row r="35" spans="1:9" ht="27.75" customHeight="1">
      <c r="A35" s="67"/>
      <c r="B35" s="81">
        <v>2610</v>
      </c>
      <c r="C35" s="97" t="s">
        <v>33</v>
      </c>
      <c r="D35" s="31">
        <v>1428100</v>
      </c>
      <c r="E35" s="31">
        <v>4235091</v>
      </c>
      <c r="F35" s="31">
        <v>4201871.62</v>
      </c>
      <c r="G35" s="34">
        <f t="shared" si="0"/>
        <v>294.22810867586304</v>
      </c>
      <c r="H35" s="34">
        <f t="shared" si="1"/>
        <v>99.21561591002414</v>
      </c>
      <c r="I35" s="67"/>
    </row>
    <row r="36" spans="1:9" ht="27">
      <c r="A36" s="67"/>
      <c r="B36" s="82" t="s">
        <v>433</v>
      </c>
      <c r="C36" s="80" t="s">
        <v>318</v>
      </c>
      <c r="D36" s="25">
        <f>SUM(D37:D39)</f>
        <v>50000</v>
      </c>
      <c r="E36" s="25">
        <f>SUM(E37:E39)</f>
        <v>198075</v>
      </c>
      <c r="F36" s="25">
        <f>SUM(F37:F39)</f>
        <v>198063</v>
      </c>
      <c r="G36" s="26">
        <f>F36/D36*100</f>
        <v>396.126</v>
      </c>
      <c r="H36" s="26">
        <f>F36/E36*100</f>
        <v>99.99394168875426</v>
      </c>
      <c r="I36" s="67"/>
    </row>
    <row r="37" spans="1:9" ht="13.5">
      <c r="A37" s="67"/>
      <c r="B37" s="81" t="s">
        <v>10</v>
      </c>
      <c r="C37" s="97" t="s">
        <v>11</v>
      </c>
      <c r="D37" s="31">
        <v>0</v>
      </c>
      <c r="E37" s="31">
        <v>177600</v>
      </c>
      <c r="F37" s="31">
        <v>177588</v>
      </c>
      <c r="G37" s="34">
        <v>0</v>
      </c>
      <c r="H37" s="34">
        <f t="shared" si="1"/>
        <v>99.99324324324324</v>
      </c>
      <c r="I37" s="67"/>
    </row>
    <row r="38" spans="1:9" ht="13.5">
      <c r="A38" s="67"/>
      <c r="B38" s="81" t="s">
        <v>12</v>
      </c>
      <c r="C38" s="97" t="s">
        <v>13</v>
      </c>
      <c r="D38" s="31">
        <v>0</v>
      </c>
      <c r="E38" s="31">
        <v>20475</v>
      </c>
      <c r="F38" s="31">
        <v>20475</v>
      </c>
      <c r="G38" s="34">
        <v>0</v>
      </c>
      <c r="H38" s="34">
        <f t="shared" si="1"/>
        <v>100</v>
      </c>
      <c r="I38" s="67"/>
    </row>
    <row r="39" spans="1:9" ht="27">
      <c r="A39" s="67"/>
      <c r="B39" s="81">
        <v>2282</v>
      </c>
      <c r="C39" s="97" t="s">
        <v>27</v>
      </c>
      <c r="D39" s="31">
        <v>50000</v>
      </c>
      <c r="E39" s="31">
        <v>0</v>
      </c>
      <c r="F39" s="31">
        <v>0</v>
      </c>
      <c r="G39" s="34">
        <f>F39/D39*100</f>
        <v>0</v>
      </c>
      <c r="H39" s="34">
        <v>0</v>
      </c>
      <c r="I39" s="67"/>
    </row>
    <row r="40" spans="1:9" ht="69">
      <c r="A40" s="67"/>
      <c r="B40" s="82" t="s">
        <v>454</v>
      </c>
      <c r="C40" s="80" t="s">
        <v>455</v>
      </c>
      <c r="D40" s="25">
        <f>SUM(D41)</f>
        <v>0</v>
      </c>
      <c r="E40" s="25">
        <f>SUM(E41)</f>
        <v>200000</v>
      </c>
      <c r="F40" s="25">
        <f>SUM(F41)</f>
        <v>200000</v>
      </c>
      <c r="G40" s="26">
        <v>0</v>
      </c>
      <c r="H40" s="26">
        <f>F40/E40*100</f>
        <v>100</v>
      </c>
      <c r="I40" s="67"/>
    </row>
    <row r="41" spans="1:9" ht="13.5">
      <c r="A41" s="67"/>
      <c r="B41" s="81" t="s">
        <v>38</v>
      </c>
      <c r="C41" s="97" t="s">
        <v>39</v>
      </c>
      <c r="D41" s="31">
        <v>0</v>
      </c>
      <c r="E41" s="31">
        <v>200000</v>
      </c>
      <c r="F41" s="31">
        <v>200000</v>
      </c>
      <c r="G41" s="34">
        <v>0</v>
      </c>
      <c r="H41" s="34">
        <f>F41/E41*100</f>
        <v>100</v>
      </c>
      <c r="I41" s="67"/>
    </row>
    <row r="42" spans="1:9" ht="27">
      <c r="A42" s="67"/>
      <c r="B42" s="82" t="s">
        <v>484</v>
      </c>
      <c r="C42" s="80" t="s">
        <v>485</v>
      </c>
      <c r="D42" s="25">
        <f>SUM(D43)</f>
        <v>0</v>
      </c>
      <c r="E42" s="25">
        <f>SUM(E43)</f>
        <v>1000000</v>
      </c>
      <c r="F42" s="25">
        <f>SUM(F43)</f>
        <v>995840</v>
      </c>
      <c r="G42" s="26">
        <v>0</v>
      </c>
      <c r="H42" s="26">
        <f>F42/E42*100</f>
        <v>99.58399999999999</v>
      </c>
      <c r="I42" s="67"/>
    </row>
    <row r="43" spans="1:9" ht="27">
      <c r="A43" s="67"/>
      <c r="B43" s="81" t="s">
        <v>32</v>
      </c>
      <c r="C43" s="97" t="s">
        <v>33</v>
      </c>
      <c r="D43" s="31">
        <v>0</v>
      </c>
      <c r="E43" s="31">
        <v>1000000</v>
      </c>
      <c r="F43" s="31">
        <v>995840</v>
      </c>
      <c r="G43" s="34">
        <v>0</v>
      </c>
      <c r="H43" s="34">
        <f>F43/E43*100</f>
        <v>99.58399999999999</v>
      </c>
      <c r="I43" s="67"/>
    </row>
    <row r="44" spans="1:9" ht="27">
      <c r="A44" s="67"/>
      <c r="B44" s="79" t="s">
        <v>45</v>
      </c>
      <c r="C44" s="80" t="s">
        <v>46</v>
      </c>
      <c r="D44" s="25">
        <f>SUM(D45)</f>
        <v>3000000</v>
      </c>
      <c r="E44" s="25">
        <f>SUM(E45)</f>
        <v>4329045</v>
      </c>
      <c r="F44" s="25">
        <f>SUM(F45)</f>
        <v>4308406.03</v>
      </c>
      <c r="G44" s="26">
        <f t="shared" si="0"/>
        <v>143.61353433333335</v>
      </c>
      <c r="H44" s="26">
        <f t="shared" si="1"/>
        <v>99.52324427212007</v>
      </c>
      <c r="I44" s="67"/>
    </row>
    <row r="45" spans="1:9" ht="27">
      <c r="A45" s="67"/>
      <c r="B45" s="81" t="s">
        <v>32</v>
      </c>
      <c r="C45" s="97" t="s">
        <v>33</v>
      </c>
      <c r="D45" s="31">
        <v>3000000</v>
      </c>
      <c r="E45" s="31">
        <v>4329045</v>
      </c>
      <c r="F45" s="31">
        <v>4308406.03</v>
      </c>
      <c r="G45" s="34">
        <f t="shared" si="0"/>
        <v>143.61353433333335</v>
      </c>
      <c r="H45" s="34">
        <f t="shared" si="1"/>
        <v>99.52324427212007</v>
      </c>
      <c r="I45" s="67"/>
    </row>
    <row r="46" spans="1:9" ht="27">
      <c r="A46" s="67"/>
      <c r="B46" s="82" t="s">
        <v>486</v>
      </c>
      <c r="C46" s="80" t="s">
        <v>487</v>
      </c>
      <c r="D46" s="25">
        <f>SUM(D47)</f>
        <v>0</v>
      </c>
      <c r="E46" s="25">
        <f>SUM(E47)</f>
        <v>60000</v>
      </c>
      <c r="F46" s="25">
        <f>SUM(F47)</f>
        <v>35620</v>
      </c>
      <c r="G46" s="26">
        <v>0</v>
      </c>
      <c r="H46" s="26">
        <f>F46/E46*100</f>
        <v>59.36666666666667</v>
      </c>
      <c r="I46" s="67"/>
    </row>
    <row r="47" spans="1:9" ht="27">
      <c r="A47" s="67"/>
      <c r="B47" s="81" t="s">
        <v>32</v>
      </c>
      <c r="C47" s="97" t="s">
        <v>33</v>
      </c>
      <c r="D47" s="31">
        <v>0</v>
      </c>
      <c r="E47" s="31">
        <v>60000</v>
      </c>
      <c r="F47" s="31">
        <v>35620</v>
      </c>
      <c r="G47" s="34">
        <v>0</v>
      </c>
      <c r="H47" s="34">
        <f>F47/E47*100</f>
        <v>59.36666666666667</v>
      </c>
      <c r="I47" s="67"/>
    </row>
    <row r="48" spans="1:9" ht="13.5">
      <c r="A48" s="67"/>
      <c r="B48" s="79" t="s">
        <v>47</v>
      </c>
      <c r="C48" s="80" t="s">
        <v>48</v>
      </c>
      <c r="D48" s="25">
        <f>SUM(D49)</f>
        <v>16270000</v>
      </c>
      <c r="E48" s="25">
        <f>SUM(E49)</f>
        <v>22094990</v>
      </c>
      <c r="F48" s="25">
        <f>SUM(F49)</f>
        <v>21722119.49</v>
      </c>
      <c r="G48" s="26">
        <f t="shared" si="0"/>
        <v>133.5102611555009</v>
      </c>
      <c r="H48" s="26">
        <f t="shared" si="1"/>
        <v>98.31242055325664</v>
      </c>
      <c r="I48" s="67"/>
    </row>
    <row r="49" spans="1:9" ht="27">
      <c r="A49" s="67"/>
      <c r="B49" s="81" t="s">
        <v>32</v>
      </c>
      <c r="C49" s="97" t="s">
        <v>33</v>
      </c>
      <c r="D49" s="31">
        <v>16270000</v>
      </c>
      <c r="E49" s="31">
        <v>22094990</v>
      </c>
      <c r="F49" s="31">
        <v>21722119.49</v>
      </c>
      <c r="G49" s="34">
        <f t="shared" si="0"/>
        <v>133.5102611555009</v>
      </c>
      <c r="H49" s="34">
        <f t="shared" si="1"/>
        <v>98.31242055325664</v>
      </c>
      <c r="I49" s="67"/>
    </row>
    <row r="50" spans="1:9" ht="13.5">
      <c r="A50" s="67"/>
      <c r="B50" s="79" t="s">
        <v>49</v>
      </c>
      <c r="C50" s="80" t="s">
        <v>50</v>
      </c>
      <c r="D50" s="25">
        <f>SUM(D51:D52)</f>
        <v>1200000</v>
      </c>
      <c r="E50" s="25">
        <f>SUM(E51:E52)</f>
        <v>312250</v>
      </c>
      <c r="F50" s="25">
        <f>SUM(F51:F52)</f>
        <v>144900</v>
      </c>
      <c r="G50" s="26">
        <f t="shared" si="0"/>
        <v>12.075</v>
      </c>
      <c r="H50" s="26">
        <f t="shared" si="1"/>
        <v>46.40512409927942</v>
      </c>
      <c r="I50" s="67"/>
    </row>
    <row r="51" spans="1:9" ht="18" customHeight="1">
      <c r="A51" s="67"/>
      <c r="B51" s="81" t="s">
        <v>12</v>
      </c>
      <c r="C51" s="97" t="s">
        <v>13</v>
      </c>
      <c r="D51" s="31">
        <v>0</v>
      </c>
      <c r="E51" s="31">
        <v>312250</v>
      </c>
      <c r="F51" s="31">
        <v>144900</v>
      </c>
      <c r="G51" s="34">
        <v>0</v>
      </c>
      <c r="H51" s="34">
        <f t="shared" si="1"/>
        <v>46.40512409927942</v>
      </c>
      <c r="I51" s="67"/>
    </row>
    <row r="52" spans="1:9" ht="26.25" customHeight="1">
      <c r="A52" s="67"/>
      <c r="B52" s="81">
        <v>2282</v>
      </c>
      <c r="C52" s="97" t="s">
        <v>27</v>
      </c>
      <c r="D52" s="31">
        <v>1200000</v>
      </c>
      <c r="E52" s="31">
        <v>0</v>
      </c>
      <c r="F52" s="31">
        <v>0</v>
      </c>
      <c r="G52" s="34">
        <f t="shared" si="0"/>
        <v>0</v>
      </c>
      <c r="H52" s="34">
        <v>0</v>
      </c>
      <c r="I52" s="67"/>
    </row>
    <row r="53" spans="1:9" ht="41.25">
      <c r="A53" s="67"/>
      <c r="B53" s="79" t="s">
        <v>51</v>
      </c>
      <c r="C53" s="80" t="s">
        <v>52</v>
      </c>
      <c r="D53" s="25">
        <f>SUM(D54)</f>
        <v>1000000</v>
      </c>
      <c r="E53" s="25">
        <f>SUM(E54)</f>
        <v>6991300</v>
      </c>
      <c r="F53" s="25">
        <f>SUM(F54)</f>
        <v>6821917.2</v>
      </c>
      <c r="G53" s="26">
        <f t="shared" si="0"/>
        <v>682.19172</v>
      </c>
      <c r="H53" s="26">
        <f t="shared" si="1"/>
        <v>97.57723456295682</v>
      </c>
      <c r="I53" s="67"/>
    </row>
    <row r="54" spans="1:9" ht="27">
      <c r="A54" s="67"/>
      <c r="B54" s="81" t="s">
        <v>32</v>
      </c>
      <c r="C54" s="97" t="s">
        <v>33</v>
      </c>
      <c r="D54" s="31">
        <v>1000000</v>
      </c>
      <c r="E54" s="31">
        <v>6991300</v>
      </c>
      <c r="F54" s="31">
        <v>6821917.2</v>
      </c>
      <c r="G54" s="34">
        <f t="shared" si="0"/>
        <v>682.19172</v>
      </c>
      <c r="H54" s="34">
        <f t="shared" si="1"/>
        <v>97.57723456295682</v>
      </c>
      <c r="I54" s="67"/>
    </row>
    <row r="55" spans="1:9" ht="13.5" hidden="1">
      <c r="A55" s="67"/>
      <c r="B55" s="79" t="s">
        <v>53</v>
      </c>
      <c r="C55" s="80" t="s">
        <v>54</v>
      </c>
      <c r="D55" s="25">
        <f>SUM(D56)</f>
        <v>0</v>
      </c>
      <c r="E55" s="25">
        <f>SUM(E56)</f>
        <v>0</v>
      </c>
      <c r="F55" s="25">
        <f>SUM(F56)</f>
        <v>0</v>
      </c>
      <c r="G55" s="26" t="e">
        <f t="shared" si="0"/>
        <v>#DIV/0!</v>
      </c>
      <c r="H55" s="26" t="e">
        <f t="shared" si="1"/>
        <v>#DIV/0!</v>
      </c>
      <c r="I55" s="67"/>
    </row>
    <row r="56" spans="1:9" ht="27" hidden="1">
      <c r="A56" s="67"/>
      <c r="B56" s="81" t="s">
        <v>32</v>
      </c>
      <c r="C56" s="97" t="s">
        <v>33</v>
      </c>
      <c r="D56" s="31"/>
      <c r="E56" s="31"/>
      <c r="F56" s="31">
        <v>0</v>
      </c>
      <c r="G56" s="34" t="e">
        <f t="shared" si="0"/>
        <v>#DIV/0!</v>
      </c>
      <c r="H56" s="34" t="e">
        <f t="shared" si="1"/>
        <v>#DIV/0!</v>
      </c>
      <c r="I56" s="67"/>
    </row>
    <row r="57" spans="1:9" ht="27">
      <c r="A57" s="67"/>
      <c r="B57" s="79" t="s">
        <v>55</v>
      </c>
      <c r="C57" s="80" t="s">
        <v>56</v>
      </c>
      <c r="D57" s="25">
        <f>SUM(D58)</f>
        <v>60000</v>
      </c>
      <c r="E57" s="25">
        <f>SUM(E58)</f>
        <v>0</v>
      </c>
      <c r="F57" s="25">
        <f>SUM(F58)</f>
        <v>0</v>
      </c>
      <c r="G57" s="26">
        <f t="shared" si="0"/>
        <v>0</v>
      </c>
      <c r="H57" s="26">
        <v>0</v>
      </c>
      <c r="I57" s="67"/>
    </row>
    <row r="58" spans="1:9" ht="13.5">
      <c r="A58" s="67"/>
      <c r="B58" s="81" t="s">
        <v>28</v>
      </c>
      <c r="C58" s="97" t="s">
        <v>29</v>
      </c>
      <c r="D58" s="31">
        <v>60000</v>
      </c>
      <c r="E58" s="31">
        <v>0</v>
      </c>
      <c r="F58" s="31">
        <v>0</v>
      </c>
      <c r="G58" s="34">
        <f t="shared" si="0"/>
        <v>0</v>
      </c>
      <c r="H58" s="34">
        <v>0</v>
      </c>
      <c r="I58" s="67"/>
    </row>
    <row r="59" spans="1:9" ht="32.25" customHeight="1">
      <c r="A59" s="67"/>
      <c r="B59" s="82" t="s">
        <v>473</v>
      </c>
      <c r="C59" s="80" t="s">
        <v>442</v>
      </c>
      <c r="D59" s="25">
        <f>SUM(D60)</f>
        <v>200000</v>
      </c>
      <c r="E59" s="25">
        <f>SUM(E60)</f>
        <v>147000</v>
      </c>
      <c r="F59" s="25">
        <f>SUM(F60)</f>
        <v>46710.06</v>
      </c>
      <c r="G59" s="26">
        <f t="shared" si="0"/>
        <v>23.35503</v>
      </c>
      <c r="H59" s="26">
        <f t="shared" si="1"/>
        <v>31.77555102040816</v>
      </c>
      <c r="I59" s="67"/>
    </row>
    <row r="60" spans="1:9" ht="13.5">
      <c r="A60" s="67"/>
      <c r="B60" s="81">
        <v>2210</v>
      </c>
      <c r="C60" s="97" t="s">
        <v>11</v>
      </c>
      <c r="D60" s="31">
        <v>200000</v>
      </c>
      <c r="E60" s="31">
        <v>147000</v>
      </c>
      <c r="F60" s="31">
        <v>46710.06</v>
      </c>
      <c r="G60" s="34">
        <f t="shared" si="0"/>
        <v>23.35503</v>
      </c>
      <c r="H60" s="34">
        <f t="shared" si="1"/>
        <v>31.77555102040816</v>
      </c>
      <c r="I60" s="67"/>
    </row>
    <row r="61" spans="1:9" ht="27">
      <c r="A61" s="67"/>
      <c r="B61" s="82" t="s">
        <v>447</v>
      </c>
      <c r="C61" s="80" t="s">
        <v>443</v>
      </c>
      <c r="D61" s="25">
        <f>SUM(D62)</f>
        <v>0</v>
      </c>
      <c r="E61" s="25">
        <f>SUM(E62)</f>
        <v>50000</v>
      </c>
      <c r="F61" s="25">
        <f>SUM(F62)</f>
        <v>23700</v>
      </c>
      <c r="G61" s="26">
        <v>0</v>
      </c>
      <c r="H61" s="26">
        <f t="shared" si="1"/>
        <v>47.4</v>
      </c>
      <c r="I61" s="67"/>
    </row>
    <row r="62" spans="1:9" ht="13.5">
      <c r="A62" s="67"/>
      <c r="B62" s="81">
        <v>2210</v>
      </c>
      <c r="C62" s="97" t="s">
        <v>11</v>
      </c>
      <c r="D62" s="31">
        <v>0</v>
      </c>
      <c r="E62" s="31">
        <v>50000</v>
      </c>
      <c r="F62" s="31">
        <v>23700</v>
      </c>
      <c r="G62" s="34">
        <v>0</v>
      </c>
      <c r="H62" s="34">
        <f t="shared" si="1"/>
        <v>47.4</v>
      </c>
      <c r="I62" s="67"/>
    </row>
    <row r="63" spans="1:9" ht="13.5">
      <c r="A63" s="67"/>
      <c r="B63" s="82" t="s">
        <v>434</v>
      </c>
      <c r="C63" s="80" t="s">
        <v>319</v>
      </c>
      <c r="D63" s="25">
        <f>SUM(D64)</f>
        <v>500000</v>
      </c>
      <c r="E63" s="25">
        <f>SUM(E64)</f>
        <v>655000</v>
      </c>
      <c r="F63" s="25">
        <f>SUM(F64)</f>
        <v>622282.86</v>
      </c>
      <c r="G63" s="26">
        <f>F63/D63*100</f>
        <v>124.456572</v>
      </c>
      <c r="H63" s="26">
        <f>F63/E63*100</f>
        <v>95.00501679389313</v>
      </c>
      <c r="I63" s="67"/>
    </row>
    <row r="64" spans="1:9" ht="13.5">
      <c r="A64" s="67"/>
      <c r="B64" s="81">
        <v>2210</v>
      </c>
      <c r="C64" s="97" t="s">
        <v>11</v>
      </c>
      <c r="D64" s="31">
        <v>500000</v>
      </c>
      <c r="E64" s="31">
        <v>655000</v>
      </c>
      <c r="F64" s="31">
        <v>622282.86</v>
      </c>
      <c r="G64" s="34">
        <f>F64/D64*100</f>
        <v>124.456572</v>
      </c>
      <c r="H64" s="34">
        <f>F64/E64*100</f>
        <v>95.00501679389313</v>
      </c>
      <c r="I64" s="67"/>
    </row>
    <row r="65" spans="1:9" ht="41.25">
      <c r="A65" s="67"/>
      <c r="B65" s="82" t="s">
        <v>435</v>
      </c>
      <c r="C65" s="80" t="s">
        <v>320</v>
      </c>
      <c r="D65" s="25">
        <f>SUM(D66)</f>
        <v>120000</v>
      </c>
      <c r="E65" s="25">
        <f>SUM(E66)</f>
        <v>170000</v>
      </c>
      <c r="F65" s="25">
        <f>SUM(F66)</f>
        <v>119898</v>
      </c>
      <c r="G65" s="26">
        <f t="shared" si="0"/>
        <v>99.91499999999999</v>
      </c>
      <c r="H65" s="26">
        <f t="shared" si="1"/>
        <v>70.52823529411765</v>
      </c>
      <c r="I65" s="67"/>
    </row>
    <row r="66" spans="1:9" ht="27">
      <c r="A66" s="67"/>
      <c r="B66" s="81">
        <v>2620</v>
      </c>
      <c r="C66" s="97" t="s">
        <v>321</v>
      </c>
      <c r="D66" s="31">
        <v>120000</v>
      </c>
      <c r="E66" s="31">
        <v>170000</v>
      </c>
      <c r="F66" s="31">
        <v>119898</v>
      </c>
      <c r="G66" s="34">
        <f t="shared" si="0"/>
        <v>99.91499999999999</v>
      </c>
      <c r="H66" s="34">
        <f t="shared" si="1"/>
        <v>70.52823529411765</v>
      </c>
      <c r="I66" s="67"/>
    </row>
    <row r="67" spans="1:9" ht="13.5">
      <c r="A67" s="67"/>
      <c r="B67" s="79" t="s">
        <v>57</v>
      </c>
      <c r="C67" s="80" t="s">
        <v>58</v>
      </c>
      <c r="D67" s="25">
        <f>D68+D72+D88+D106+D115+D125+D128+D138+D141+D157+D103+D150+D152+D160+D163</f>
        <v>190177960</v>
      </c>
      <c r="E67" s="25">
        <f>E68+E72+E88+E106+E115+E125+E128+E138+E141+E157+E103+E150+E152+E160+E163</f>
        <v>201780821</v>
      </c>
      <c r="F67" s="25">
        <f>F68+F72+F88+F106+F115+F125+F128+F138+F141+F157+F103+F150+F152+F160+F163</f>
        <v>199988147.33999997</v>
      </c>
      <c r="G67" s="26">
        <f t="shared" si="0"/>
        <v>105.15842495103007</v>
      </c>
      <c r="H67" s="26">
        <f t="shared" si="1"/>
        <v>99.11157381007979</v>
      </c>
      <c r="I67" s="67"/>
    </row>
    <row r="68" spans="1:9" ht="41.25">
      <c r="A68" s="67"/>
      <c r="B68" s="79" t="s">
        <v>59</v>
      </c>
      <c r="C68" s="80" t="s">
        <v>60</v>
      </c>
      <c r="D68" s="25">
        <f>SUM(D69:D71)</f>
        <v>1137900</v>
      </c>
      <c r="E68" s="25">
        <f>SUM(E69:E71)</f>
        <v>1248917</v>
      </c>
      <c r="F68" s="25">
        <f>SUM(F69:F71)</f>
        <v>1247558.03</v>
      </c>
      <c r="G68" s="26">
        <f t="shared" si="0"/>
        <v>109.6368775815098</v>
      </c>
      <c r="H68" s="26">
        <f t="shared" si="1"/>
        <v>99.89118812539184</v>
      </c>
      <c r="I68" s="67"/>
    </row>
    <row r="69" spans="1:9" ht="13.5">
      <c r="A69" s="67"/>
      <c r="B69" s="81" t="s">
        <v>6</v>
      </c>
      <c r="C69" s="97" t="s">
        <v>7</v>
      </c>
      <c r="D69" s="31">
        <v>932700</v>
      </c>
      <c r="E69" s="31">
        <v>1017159</v>
      </c>
      <c r="F69" s="31">
        <v>1016132.73</v>
      </c>
      <c r="G69" s="34">
        <f aca="true" t="shared" si="2" ref="G69:G134">F69/D69*100</f>
        <v>108.94529109038275</v>
      </c>
      <c r="H69" s="34">
        <f aca="true" t="shared" si="3" ref="H69:H134">F69/E69*100</f>
        <v>99.89910426983391</v>
      </c>
      <c r="I69" s="67"/>
    </row>
    <row r="70" spans="1:9" ht="13.5">
      <c r="A70" s="67"/>
      <c r="B70" s="81" t="s">
        <v>8</v>
      </c>
      <c r="C70" s="97" t="s">
        <v>9</v>
      </c>
      <c r="D70" s="31">
        <v>205200</v>
      </c>
      <c r="E70" s="31">
        <v>230718</v>
      </c>
      <c r="F70" s="31">
        <v>230475.3</v>
      </c>
      <c r="G70" s="34">
        <f>F70/D70*100</f>
        <v>112.31739766081871</v>
      </c>
      <c r="H70" s="34">
        <f>F70/E70*100</f>
        <v>99.89480664707565</v>
      </c>
      <c r="I70" s="67"/>
    </row>
    <row r="71" spans="1:9" ht="13.5">
      <c r="A71" s="67"/>
      <c r="B71" s="81" t="s">
        <v>10</v>
      </c>
      <c r="C71" s="97" t="s">
        <v>11</v>
      </c>
      <c r="D71" s="31">
        <v>0</v>
      </c>
      <c r="E71" s="31">
        <v>1040</v>
      </c>
      <c r="F71" s="31">
        <v>950</v>
      </c>
      <c r="G71" s="34">
        <v>0</v>
      </c>
      <c r="H71" s="34">
        <f>F71/E71*100</f>
        <v>91.34615384615384</v>
      </c>
      <c r="I71" s="67"/>
    </row>
    <row r="72" spans="1:9" ht="13.5">
      <c r="A72" s="67"/>
      <c r="B72" s="79" t="s">
        <v>61</v>
      </c>
      <c r="C72" s="80" t="s">
        <v>62</v>
      </c>
      <c r="D72" s="25">
        <f>SUM(D73:D87)</f>
        <v>32480700</v>
      </c>
      <c r="E72" s="25">
        <f>SUM(E73:E87)</f>
        <v>33542628</v>
      </c>
      <c r="F72" s="25">
        <f>SUM(F73:F87)</f>
        <v>33227623.86</v>
      </c>
      <c r="G72" s="26">
        <f t="shared" si="2"/>
        <v>102.2995928659173</v>
      </c>
      <c r="H72" s="26">
        <f t="shared" si="3"/>
        <v>99.06088413823747</v>
      </c>
      <c r="I72" s="67"/>
    </row>
    <row r="73" spans="1:9" ht="13.5">
      <c r="A73" s="67"/>
      <c r="B73" s="81" t="s">
        <v>6</v>
      </c>
      <c r="C73" s="97" t="s">
        <v>7</v>
      </c>
      <c r="D73" s="31">
        <v>22189000</v>
      </c>
      <c r="E73" s="31">
        <v>21332200</v>
      </c>
      <c r="F73" s="31">
        <v>21275085.15</v>
      </c>
      <c r="G73" s="34">
        <f t="shared" si="2"/>
        <v>95.88122560728289</v>
      </c>
      <c r="H73" s="34">
        <f t="shared" si="3"/>
        <v>99.73225991693307</v>
      </c>
      <c r="I73" s="67"/>
    </row>
    <row r="74" spans="1:9" ht="13.5">
      <c r="A74" s="67"/>
      <c r="B74" s="81" t="s">
        <v>8</v>
      </c>
      <c r="C74" s="97" t="s">
        <v>9</v>
      </c>
      <c r="D74" s="31">
        <v>4881700</v>
      </c>
      <c r="E74" s="31">
        <v>4548500</v>
      </c>
      <c r="F74" s="31">
        <v>4543976.81</v>
      </c>
      <c r="G74" s="34">
        <f t="shared" si="2"/>
        <v>93.08185283815064</v>
      </c>
      <c r="H74" s="34">
        <f t="shared" si="3"/>
        <v>99.90055644718038</v>
      </c>
      <c r="I74" s="67"/>
    </row>
    <row r="75" spans="1:9" ht="13.5">
      <c r="A75" s="67"/>
      <c r="B75" s="81" t="s">
        <v>10</v>
      </c>
      <c r="C75" s="97" t="s">
        <v>11</v>
      </c>
      <c r="D75" s="31">
        <v>15000</v>
      </c>
      <c r="E75" s="31">
        <v>303570</v>
      </c>
      <c r="F75" s="31">
        <v>303142.63</v>
      </c>
      <c r="G75" s="34">
        <f t="shared" si="2"/>
        <v>2020.9508666666668</v>
      </c>
      <c r="H75" s="34">
        <f t="shared" si="3"/>
        <v>99.85921863161708</v>
      </c>
      <c r="I75" s="67"/>
    </row>
    <row r="76" spans="1:9" ht="13.5" hidden="1">
      <c r="A76" s="67"/>
      <c r="B76" s="81" t="s">
        <v>63</v>
      </c>
      <c r="C76" s="97" t="s">
        <v>64</v>
      </c>
      <c r="D76" s="31"/>
      <c r="E76" s="31"/>
      <c r="F76" s="31"/>
      <c r="G76" s="34" t="e">
        <f t="shared" si="2"/>
        <v>#DIV/0!</v>
      </c>
      <c r="H76" s="34" t="e">
        <f t="shared" si="3"/>
        <v>#DIV/0!</v>
      </c>
      <c r="I76" s="67"/>
    </row>
    <row r="77" spans="1:9" ht="13.5">
      <c r="A77" s="67"/>
      <c r="B77" s="81" t="s">
        <v>65</v>
      </c>
      <c r="C77" s="97" t="s">
        <v>66</v>
      </c>
      <c r="D77" s="31">
        <v>500000</v>
      </c>
      <c r="E77" s="31">
        <v>1634000</v>
      </c>
      <c r="F77" s="31">
        <v>1627245.82</v>
      </c>
      <c r="G77" s="34">
        <f t="shared" si="2"/>
        <v>325.44916400000005</v>
      </c>
      <c r="H77" s="34">
        <f t="shared" si="3"/>
        <v>99.58664749082008</v>
      </c>
      <c r="I77" s="67"/>
    </row>
    <row r="78" spans="1:9" ht="13.5">
      <c r="A78" s="67"/>
      <c r="B78" s="81" t="s">
        <v>12</v>
      </c>
      <c r="C78" s="97" t="s">
        <v>13</v>
      </c>
      <c r="D78" s="31">
        <v>150000</v>
      </c>
      <c r="E78" s="31">
        <v>393880</v>
      </c>
      <c r="F78" s="31">
        <v>368713.72</v>
      </c>
      <c r="G78" s="34">
        <f t="shared" si="2"/>
        <v>245.80914666666666</v>
      </c>
      <c r="H78" s="34">
        <f t="shared" si="3"/>
        <v>93.61067330151315</v>
      </c>
      <c r="I78" s="67"/>
    </row>
    <row r="79" spans="1:9" ht="13.5" hidden="1">
      <c r="A79" s="67"/>
      <c r="B79" s="81" t="s">
        <v>14</v>
      </c>
      <c r="C79" s="97" t="s">
        <v>15</v>
      </c>
      <c r="D79" s="31"/>
      <c r="E79" s="31"/>
      <c r="F79" s="31"/>
      <c r="G79" s="34" t="e">
        <f t="shared" si="2"/>
        <v>#DIV/0!</v>
      </c>
      <c r="H79" s="34" t="e">
        <f t="shared" si="3"/>
        <v>#DIV/0!</v>
      </c>
      <c r="I79" s="67"/>
    </row>
    <row r="80" spans="1:9" ht="13.5">
      <c r="A80" s="67"/>
      <c r="B80" s="81" t="s">
        <v>16</v>
      </c>
      <c r="C80" s="97" t="s">
        <v>17</v>
      </c>
      <c r="D80" s="31">
        <v>2502800</v>
      </c>
      <c r="E80" s="31">
        <v>3162800</v>
      </c>
      <c r="F80" s="31">
        <v>3162796.21</v>
      </c>
      <c r="G80" s="34">
        <f t="shared" si="2"/>
        <v>126.37031364871345</v>
      </c>
      <c r="H80" s="34">
        <f t="shared" si="3"/>
        <v>99.99988016947009</v>
      </c>
      <c r="I80" s="67"/>
    </row>
    <row r="81" spans="1:9" ht="13.5">
      <c r="A81" s="67"/>
      <c r="B81" s="81" t="s">
        <v>18</v>
      </c>
      <c r="C81" s="97" t="s">
        <v>19</v>
      </c>
      <c r="D81" s="31">
        <v>135000</v>
      </c>
      <c r="E81" s="31">
        <v>151600</v>
      </c>
      <c r="F81" s="31">
        <v>151539.67</v>
      </c>
      <c r="G81" s="34">
        <f t="shared" si="2"/>
        <v>112.25160740740743</v>
      </c>
      <c r="H81" s="34">
        <f t="shared" si="3"/>
        <v>99.96020448548813</v>
      </c>
      <c r="I81" s="67"/>
    </row>
    <row r="82" spans="1:9" ht="13.5">
      <c r="A82" s="67"/>
      <c r="B82" s="81" t="s">
        <v>20</v>
      </c>
      <c r="C82" s="97" t="s">
        <v>21</v>
      </c>
      <c r="D82" s="31">
        <v>939400</v>
      </c>
      <c r="E82" s="31">
        <v>1179550</v>
      </c>
      <c r="F82" s="31">
        <v>1054003.12</v>
      </c>
      <c r="G82" s="34">
        <f t="shared" si="2"/>
        <v>112.19960826059187</v>
      </c>
      <c r="H82" s="34">
        <f t="shared" si="3"/>
        <v>89.35637488872877</v>
      </c>
      <c r="I82" s="67"/>
    </row>
    <row r="83" spans="1:9" ht="13.5">
      <c r="A83" s="67"/>
      <c r="B83" s="81" t="s">
        <v>22</v>
      </c>
      <c r="C83" s="97" t="s">
        <v>23</v>
      </c>
      <c r="D83" s="31">
        <v>1096900</v>
      </c>
      <c r="E83" s="31">
        <v>681685</v>
      </c>
      <c r="F83" s="31">
        <v>586468.13</v>
      </c>
      <c r="G83" s="34">
        <f t="shared" si="2"/>
        <v>53.46596134561036</v>
      </c>
      <c r="H83" s="34">
        <f t="shared" si="3"/>
        <v>86.03213067619208</v>
      </c>
      <c r="I83" s="67"/>
    </row>
    <row r="84" spans="1:9" ht="27">
      <c r="A84" s="67"/>
      <c r="B84" s="81" t="s">
        <v>24</v>
      </c>
      <c r="C84" s="97" t="s">
        <v>25</v>
      </c>
      <c r="D84" s="31">
        <v>12700</v>
      </c>
      <c r="E84" s="31">
        <v>16400</v>
      </c>
      <c r="F84" s="31">
        <v>16209.6</v>
      </c>
      <c r="G84" s="34">
        <f t="shared" si="2"/>
        <v>127.63464566929134</v>
      </c>
      <c r="H84" s="34">
        <f t="shared" si="3"/>
        <v>98.8390243902439</v>
      </c>
      <c r="I84" s="67"/>
    </row>
    <row r="85" spans="1:9" ht="13.5">
      <c r="A85" s="67"/>
      <c r="B85" s="81" t="s">
        <v>67</v>
      </c>
      <c r="C85" s="97" t="s">
        <v>68</v>
      </c>
      <c r="D85" s="31">
        <v>58200</v>
      </c>
      <c r="E85" s="31">
        <v>90200</v>
      </c>
      <c r="F85" s="31">
        <v>90200</v>
      </c>
      <c r="G85" s="34">
        <f t="shared" si="2"/>
        <v>154.9828178694158</v>
      </c>
      <c r="H85" s="34">
        <f t="shared" si="3"/>
        <v>100</v>
      </c>
      <c r="I85" s="67"/>
    </row>
    <row r="86" spans="1:9" ht="27" customHeight="1">
      <c r="A86" s="67"/>
      <c r="B86" s="81" t="s">
        <v>26</v>
      </c>
      <c r="C86" s="97" t="s">
        <v>27</v>
      </c>
      <c r="D86" s="31">
        <v>0</v>
      </c>
      <c r="E86" s="31">
        <v>45090</v>
      </c>
      <c r="F86" s="31">
        <v>45090</v>
      </c>
      <c r="G86" s="34">
        <v>0</v>
      </c>
      <c r="H86" s="34">
        <f t="shared" si="3"/>
        <v>100</v>
      </c>
      <c r="I86" s="67"/>
    </row>
    <row r="87" spans="1:9" ht="13.5">
      <c r="A87" s="67"/>
      <c r="B87" s="81" t="s">
        <v>28</v>
      </c>
      <c r="C87" s="97" t="s">
        <v>29</v>
      </c>
      <c r="D87" s="31">
        <v>0</v>
      </c>
      <c r="E87" s="31">
        <v>3153</v>
      </c>
      <c r="F87" s="31">
        <v>3153</v>
      </c>
      <c r="G87" s="34">
        <v>0</v>
      </c>
      <c r="H87" s="34">
        <f t="shared" si="3"/>
        <v>100</v>
      </c>
      <c r="I87" s="67"/>
    </row>
    <row r="88" spans="1:9" ht="27">
      <c r="A88" s="67"/>
      <c r="B88" s="79" t="s">
        <v>69</v>
      </c>
      <c r="C88" s="80" t="s">
        <v>70</v>
      </c>
      <c r="D88" s="25">
        <f>SUM(D89:D102)</f>
        <v>54797900</v>
      </c>
      <c r="E88" s="25">
        <f>SUM(E89:E102)</f>
        <v>60671664</v>
      </c>
      <c r="F88" s="25">
        <f>SUM(F89:F102)</f>
        <v>59586253.59999999</v>
      </c>
      <c r="G88" s="26">
        <f t="shared" si="2"/>
        <v>108.7382063911208</v>
      </c>
      <c r="H88" s="26">
        <f t="shared" si="3"/>
        <v>98.21100934366986</v>
      </c>
      <c r="I88" s="67"/>
    </row>
    <row r="89" spans="1:9" ht="13.5">
      <c r="A89" s="67"/>
      <c r="B89" s="81" t="s">
        <v>6</v>
      </c>
      <c r="C89" s="97" t="s">
        <v>7</v>
      </c>
      <c r="D89" s="31">
        <v>31131200</v>
      </c>
      <c r="E89" s="31">
        <v>30372990</v>
      </c>
      <c r="F89" s="31">
        <v>30135756.85</v>
      </c>
      <c r="G89" s="34">
        <f t="shared" si="2"/>
        <v>96.80242602276816</v>
      </c>
      <c r="H89" s="34">
        <f t="shared" si="3"/>
        <v>99.21893382903693</v>
      </c>
      <c r="I89" s="67"/>
    </row>
    <row r="90" spans="1:9" ht="13.5">
      <c r="A90" s="67"/>
      <c r="B90" s="81" t="s">
        <v>8</v>
      </c>
      <c r="C90" s="97" t="s">
        <v>9</v>
      </c>
      <c r="D90" s="31">
        <v>6875200</v>
      </c>
      <c r="E90" s="31">
        <v>6619290</v>
      </c>
      <c r="F90" s="31">
        <v>6534752.15</v>
      </c>
      <c r="G90" s="34">
        <f t="shared" si="2"/>
        <v>95.0481753258087</v>
      </c>
      <c r="H90" s="34">
        <f t="shared" si="3"/>
        <v>98.72285622778274</v>
      </c>
      <c r="I90" s="67"/>
    </row>
    <row r="91" spans="1:9" ht="13.5">
      <c r="A91" s="67"/>
      <c r="B91" s="81" t="s">
        <v>10</v>
      </c>
      <c r="C91" s="97" t="s">
        <v>11</v>
      </c>
      <c r="D91" s="31">
        <v>400000</v>
      </c>
      <c r="E91" s="31">
        <v>881004</v>
      </c>
      <c r="F91" s="31">
        <v>823612.94</v>
      </c>
      <c r="G91" s="34">
        <f t="shared" si="2"/>
        <v>205.903235</v>
      </c>
      <c r="H91" s="34">
        <f t="shared" si="3"/>
        <v>93.48572083668178</v>
      </c>
      <c r="I91" s="67"/>
    </row>
    <row r="92" spans="1:9" ht="13.5">
      <c r="A92" s="67"/>
      <c r="B92" s="81" t="s">
        <v>65</v>
      </c>
      <c r="C92" s="97" t="s">
        <v>66</v>
      </c>
      <c r="D92" s="31">
        <v>500000</v>
      </c>
      <c r="E92" s="31">
        <v>2555000</v>
      </c>
      <c r="F92" s="31">
        <v>2547787.14</v>
      </c>
      <c r="G92" s="34">
        <f t="shared" si="2"/>
        <v>509.557428</v>
      </c>
      <c r="H92" s="34">
        <f t="shared" si="3"/>
        <v>99.7176962818004</v>
      </c>
      <c r="I92" s="67"/>
    </row>
    <row r="93" spans="1:9" ht="13.5">
      <c r="A93" s="67"/>
      <c r="B93" s="81" t="s">
        <v>12</v>
      </c>
      <c r="C93" s="97" t="s">
        <v>13</v>
      </c>
      <c r="D93" s="31">
        <v>200000</v>
      </c>
      <c r="E93" s="31">
        <v>873797</v>
      </c>
      <c r="F93" s="31">
        <v>867482.6</v>
      </c>
      <c r="G93" s="34">
        <f t="shared" si="2"/>
        <v>433.74129999999997</v>
      </c>
      <c r="H93" s="34">
        <f t="shared" si="3"/>
        <v>99.27736075999346</v>
      </c>
      <c r="I93" s="67"/>
    </row>
    <row r="94" spans="1:9" ht="13.5">
      <c r="A94" s="67"/>
      <c r="B94" s="81" t="s">
        <v>14</v>
      </c>
      <c r="C94" s="97" t="s">
        <v>15</v>
      </c>
      <c r="D94" s="31">
        <v>0</v>
      </c>
      <c r="E94" s="31">
        <v>500</v>
      </c>
      <c r="F94" s="31">
        <v>500</v>
      </c>
      <c r="G94" s="34">
        <v>0</v>
      </c>
      <c r="H94" s="34">
        <f t="shared" si="3"/>
        <v>100</v>
      </c>
      <c r="I94" s="67"/>
    </row>
    <row r="95" spans="1:9" ht="13.5">
      <c r="A95" s="67"/>
      <c r="B95" s="81" t="s">
        <v>16</v>
      </c>
      <c r="C95" s="97" t="s">
        <v>17</v>
      </c>
      <c r="D95" s="31">
        <v>9533300</v>
      </c>
      <c r="E95" s="31">
        <v>11532960</v>
      </c>
      <c r="F95" s="31">
        <v>11528048.26</v>
      </c>
      <c r="G95" s="34">
        <f t="shared" si="2"/>
        <v>120.92400595806279</v>
      </c>
      <c r="H95" s="34">
        <f t="shared" si="3"/>
        <v>99.95741128036514</v>
      </c>
      <c r="I95" s="67"/>
    </row>
    <row r="96" spans="1:9" ht="13.5">
      <c r="A96" s="67"/>
      <c r="B96" s="81" t="s">
        <v>18</v>
      </c>
      <c r="C96" s="97" t="s">
        <v>19</v>
      </c>
      <c r="D96" s="31">
        <v>126000</v>
      </c>
      <c r="E96" s="31">
        <v>155174</v>
      </c>
      <c r="F96" s="31">
        <v>152972.21</v>
      </c>
      <c r="G96" s="34">
        <f t="shared" si="2"/>
        <v>121.40651587301588</v>
      </c>
      <c r="H96" s="34">
        <f t="shared" si="3"/>
        <v>98.5810831711498</v>
      </c>
      <c r="I96" s="67"/>
    </row>
    <row r="97" spans="1:9" ht="13.5">
      <c r="A97" s="67"/>
      <c r="B97" s="81" t="s">
        <v>20</v>
      </c>
      <c r="C97" s="97" t="s">
        <v>21</v>
      </c>
      <c r="D97" s="31">
        <v>2467200</v>
      </c>
      <c r="E97" s="31">
        <v>2661300</v>
      </c>
      <c r="F97" s="31">
        <v>2300655.09</v>
      </c>
      <c r="G97" s="34">
        <f t="shared" si="2"/>
        <v>93.2496388618677</v>
      </c>
      <c r="H97" s="34">
        <f t="shared" si="3"/>
        <v>86.44854356893246</v>
      </c>
      <c r="I97" s="67"/>
    </row>
    <row r="98" spans="1:9" ht="13.5">
      <c r="A98" s="67"/>
      <c r="B98" s="81" t="s">
        <v>22</v>
      </c>
      <c r="C98" s="97" t="s">
        <v>23</v>
      </c>
      <c r="D98" s="31">
        <v>1975400</v>
      </c>
      <c r="E98" s="31">
        <v>3046215</v>
      </c>
      <c r="F98" s="31">
        <v>2766919.8</v>
      </c>
      <c r="G98" s="34">
        <f t="shared" si="2"/>
        <v>140.068836691303</v>
      </c>
      <c r="H98" s="34">
        <f t="shared" si="3"/>
        <v>90.83140224836394</v>
      </c>
      <c r="I98" s="67"/>
    </row>
    <row r="99" spans="1:9" ht="27">
      <c r="A99" s="67"/>
      <c r="B99" s="81" t="s">
        <v>24</v>
      </c>
      <c r="C99" s="97" t="s">
        <v>25</v>
      </c>
      <c r="D99" s="31">
        <v>1384700</v>
      </c>
      <c r="E99" s="31">
        <v>1137136</v>
      </c>
      <c r="F99" s="31">
        <v>1130157.73</v>
      </c>
      <c r="G99" s="34">
        <f t="shared" si="2"/>
        <v>81.61751498519536</v>
      </c>
      <c r="H99" s="34">
        <f t="shared" si="3"/>
        <v>99.3863293396744</v>
      </c>
      <c r="I99" s="67"/>
    </row>
    <row r="100" spans="1:9" ht="13.5">
      <c r="A100" s="67"/>
      <c r="B100" s="81" t="s">
        <v>67</v>
      </c>
      <c r="C100" s="97" t="s">
        <v>68</v>
      </c>
      <c r="D100" s="31">
        <v>202400</v>
      </c>
      <c r="E100" s="31">
        <v>543964</v>
      </c>
      <c r="F100" s="31">
        <v>543964</v>
      </c>
      <c r="G100" s="34">
        <f t="shared" si="2"/>
        <v>268.75691699604744</v>
      </c>
      <c r="H100" s="34">
        <f t="shared" si="3"/>
        <v>100</v>
      </c>
      <c r="I100" s="67"/>
    </row>
    <row r="101" spans="1:9" ht="27" customHeight="1">
      <c r="A101" s="67"/>
      <c r="B101" s="81" t="s">
        <v>26</v>
      </c>
      <c r="C101" s="97" t="s">
        <v>27</v>
      </c>
      <c r="D101" s="31">
        <v>0</v>
      </c>
      <c r="E101" s="31">
        <v>84070</v>
      </c>
      <c r="F101" s="31">
        <v>84070</v>
      </c>
      <c r="G101" s="34">
        <v>0</v>
      </c>
      <c r="H101" s="34">
        <f t="shared" si="3"/>
        <v>100</v>
      </c>
      <c r="I101" s="67"/>
    </row>
    <row r="102" spans="1:9" ht="13.5">
      <c r="A102" s="67"/>
      <c r="B102" s="81" t="s">
        <v>28</v>
      </c>
      <c r="C102" s="97" t="s">
        <v>29</v>
      </c>
      <c r="D102" s="31">
        <v>2500</v>
      </c>
      <c r="E102" s="31">
        <v>208264</v>
      </c>
      <c r="F102" s="31">
        <v>169574.83</v>
      </c>
      <c r="G102" s="34">
        <f t="shared" si="2"/>
        <v>6782.9932</v>
      </c>
      <c r="H102" s="34">
        <f t="shared" si="3"/>
        <v>81.42301597971804</v>
      </c>
      <c r="I102" s="67"/>
    </row>
    <row r="103" spans="1:9" ht="27">
      <c r="A103" s="67"/>
      <c r="B103" s="79" t="s">
        <v>71</v>
      </c>
      <c r="C103" s="80" t="s">
        <v>70</v>
      </c>
      <c r="D103" s="25">
        <f>SUM(D104:D105)</f>
        <v>89254700</v>
      </c>
      <c r="E103" s="25">
        <f>SUM(E104:E105)</f>
        <v>89254700</v>
      </c>
      <c r="F103" s="25">
        <f>SUM(F104:F105)</f>
        <v>89254700</v>
      </c>
      <c r="G103" s="26">
        <f>F103/D103*100</f>
        <v>100</v>
      </c>
      <c r="H103" s="26">
        <f>F103/E103*100</f>
        <v>100</v>
      </c>
      <c r="I103" s="67"/>
    </row>
    <row r="104" spans="1:9" ht="13.5">
      <c r="A104" s="67"/>
      <c r="B104" s="81" t="s">
        <v>6</v>
      </c>
      <c r="C104" s="97" t="s">
        <v>7</v>
      </c>
      <c r="D104" s="31">
        <v>73256900</v>
      </c>
      <c r="E104" s="31">
        <v>73925100</v>
      </c>
      <c r="F104" s="31">
        <v>73925100</v>
      </c>
      <c r="G104" s="34">
        <f>F104/D104*100</f>
        <v>100.91213250901963</v>
      </c>
      <c r="H104" s="34">
        <f>F104/E104*100</f>
        <v>100</v>
      </c>
      <c r="I104" s="67"/>
    </row>
    <row r="105" spans="1:9" ht="13.5">
      <c r="A105" s="67"/>
      <c r="B105" s="81" t="s">
        <v>8</v>
      </c>
      <c r="C105" s="97" t="s">
        <v>9</v>
      </c>
      <c r="D105" s="31">
        <v>15997800</v>
      </c>
      <c r="E105" s="31">
        <v>15329600</v>
      </c>
      <c r="F105" s="31">
        <v>15329600</v>
      </c>
      <c r="G105" s="34">
        <f>F105/D105*100</f>
        <v>95.82317568665691</v>
      </c>
      <c r="H105" s="34">
        <f>F105/E105*100</f>
        <v>100</v>
      </c>
      <c r="I105" s="67"/>
    </row>
    <row r="106" spans="1:9" ht="41.25">
      <c r="A106" s="67"/>
      <c r="B106" s="79" t="s">
        <v>72</v>
      </c>
      <c r="C106" s="80" t="s">
        <v>73</v>
      </c>
      <c r="D106" s="25">
        <f>SUM(D107:D114)</f>
        <v>3178600</v>
      </c>
      <c r="E106" s="25">
        <f>SUM(E107:E114)</f>
        <v>3118640</v>
      </c>
      <c r="F106" s="25">
        <f>SUM(F107:F114)</f>
        <v>3094636.17</v>
      </c>
      <c r="G106" s="26">
        <f t="shared" si="2"/>
        <v>97.35846504750519</v>
      </c>
      <c r="H106" s="26">
        <f t="shared" si="3"/>
        <v>99.23031096888387</v>
      </c>
      <c r="I106" s="67"/>
    </row>
    <row r="107" spans="1:9" ht="13.5">
      <c r="A107" s="67"/>
      <c r="B107" s="81" t="s">
        <v>6</v>
      </c>
      <c r="C107" s="97" t="s">
        <v>7</v>
      </c>
      <c r="D107" s="31">
        <v>2350600</v>
      </c>
      <c r="E107" s="31">
        <v>2366900</v>
      </c>
      <c r="F107" s="31">
        <v>2365030.88</v>
      </c>
      <c r="G107" s="34">
        <f t="shared" si="2"/>
        <v>100.61392325363737</v>
      </c>
      <c r="H107" s="34">
        <f t="shared" si="3"/>
        <v>99.921030884279</v>
      </c>
      <c r="I107" s="67"/>
    </row>
    <row r="108" spans="1:9" ht="13.5">
      <c r="A108" s="67"/>
      <c r="B108" s="81" t="s">
        <v>8</v>
      </c>
      <c r="C108" s="97" t="s">
        <v>9</v>
      </c>
      <c r="D108" s="31">
        <v>517100</v>
      </c>
      <c r="E108" s="31">
        <v>428700</v>
      </c>
      <c r="F108" s="31">
        <v>419538.35</v>
      </c>
      <c r="G108" s="34">
        <f t="shared" si="2"/>
        <v>81.13292399922645</v>
      </c>
      <c r="H108" s="34">
        <f t="shared" si="3"/>
        <v>97.86292278982971</v>
      </c>
      <c r="I108" s="67"/>
    </row>
    <row r="109" spans="1:9" ht="13.5">
      <c r="A109" s="67"/>
      <c r="B109" s="81" t="s">
        <v>10</v>
      </c>
      <c r="C109" s="97" t="s">
        <v>11</v>
      </c>
      <c r="D109" s="31">
        <v>2000</v>
      </c>
      <c r="E109" s="31">
        <v>12000</v>
      </c>
      <c r="F109" s="31">
        <v>11998.4</v>
      </c>
      <c r="G109" s="34">
        <f t="shared" si="2"/>
        <v>599.92</v>
      </c>
      <c r="H109" s="34">
        <f t="shared" si="3"/>
        <v>99.98666666666666</v>
      </c>
      <c r="I109" s="67"/>
    </row>
    <row r="110" spans="1:9" ht="13.5">
      <c r="A110" s="67"/>
      <c r="B110" s="81">
        <v>2240</v>
      </c>
      <c r="C110" s="97" t="s">
        <v>13</v>
      </c>
      <c r="D110" s="31">
        <v>0</v>
      </c>
      <c r="E110" s="31">
        <v>400</v>
      </c>
      <c r="F110" s="31">
        <v>400</v>
      </c>
      <c r="G110" s="34">
        <v>0</v>
      </c>
      <c r="H110" s="34">
        <f t="shared" si="3"/>
        <v>100</v>
      </c>
      <c r="I110" s="67"/>
    </row>
    <row r="111" spans="1:9" ht="13.5">
      <c r="A111" s="67"/>
      <c r="B111" s="81" t="s">
        <v>16</v>
      </c>
      <c r="C111" s="97" t="s">
        <v>17</v>
      </c>
      <c r="D111" s="31">
        <v>283400</v>
      </c>
      <c r="E111" s="31">
        <v>283400</v>
      </c>
      <c r="F111" s="31">
        <v>270473.15</v>
      </c>
      <c r="G111" s="34">
        <f t="shared" si="2"/>
        <v>95.43865561044461</v>
      </c>
      <c r="H111" s="34">
        <f t="shared" si="3"/>
        <v>95.43865561044461</v>
      </c>
      <c r="I111" s="67"/>
    </row>
    <row r="112" spans="1:9" ht="13.5">
      <c r="A112" s="67"/>
      <c r="B112" s="81" t="s">
        <v>18</v>
      </c>
      <c r="C112" s="97" t="s">
        <v>19</v>
      </c>
      <c r="D112" s="31">
        <v>5700</v>
      </c>
      <c r="E112" s="31">
        <v>5700</v>
      </c>
      <c r="F112" s="31">
        <v>5656.23</v>
      </c>
      <c r="G112" s="34">
        <f t="shared" si="2"/>
        <v>99.23210526315789</v>
      </c>
      <c r="H112" s="34">
        <f t="shared" si="3"/>
        <v>99.23210526315789</v>
      </c>
      <c r="I112" s="67"/>
    </row>
    <row r="113" spans="1:9" ht="13.5">
      <c r="A113" s="67"/>
      <c r="B113" s="81" t="s">
        <v>20</v>
      </c>
      <c r="C113" s="97" t="s">
        <v>21</v>
      </c>
      <c r="D113" s="31">
        <v>19800</v>
      </c>
      <c r="E113" s="31">
        <v>19800</v>
      </c>
      <c r="F113" s="31">
        <v>19799.16</v>
      </c>
      <c r="G113" s="34">
        <f t="shared" si="2"/>
        <v>99.99575757575757</v>
      </c>
      <c r="H113" s="34">
        <f t="shared" si="3"/>
        <v>99.99575757575757</v>
      </c>
      <c r="I113" s="67"/>
    </row>
    <row r="114" spans="1:9" ht="27">
      <c r="A114" s="67"/>
      <c r="B114" s="81" t="s">
        <v>26</v>
      </c>
      <c r="C114" s="97" t="s">
        <v>27</v>
      </c>
      <c r="D114" s="31">
        <v>0</v>
      </c>
      <c r="E114" s="31">
        <v>1740</v>
      </c>
      <c r="F114" s="31">
        <v>1740</v>
      </c>
      <c r="G114" s="34">
        <v>0</v>
      </c>
      <c r="H114" s="34">
        <f>F114/E114*100</f>
        <v>100</v>
      </c>
      <c r="I114" s="67"/>
    </row>
    <row r="115" spans="1:9" ht="27">
      <c r="A115" s="67"/>
      <c r="B115" s="79" t="s">
        <v>74</v>
      </c>
      <c r="C115" s="80" t="s">
        <v>75</v>
      </c>
      <c r="D115" s="25">
        <f>SUM(D116:D124)</f>
        <v>4951200</v>
      </c>
      <c r="E115" s="25">
        <f>SUM(E116:E124)</f>
        <v>7899472</v>
      </c>
      <c r="F115" s="25">
        <f>SUM(F116:F124)</f>
        <v>7887473.07</v>
      </c>
      <c r="G115" s="26">
        <f t="shared" si="2"/>
        <v>159.30427108579738</v>
      </c>
      <c r="H115" s="26">
        <f t="shared" si="3"/>
        <v>99.84810465813412</v>
      </c>
      <c r="I115" s="67"/>
    </row>
    <row r="116" spans="1:9" ht="13.5">
      <c r="A116" s="67"/>
      <c r="B116" s="81" t="s">
        <v>6</v>
      </c>
      <c r="C116" s="97" t="s">
        <v>7</v>
      </c>
      <c r="D116" s="31">
        <v>3337100</v>
      </c>
      <c r="E116" s="31">
        <v>3669020</v>
      </c>
      <c r="F116" s="31">
        <v>3662676.7</v>
      </c>
      <c r="G116" s="34">
        <f t="shared" si="2"/>
        <v>109.75627640765934</v>
      </c>
      <c r="H116" s="34">
        <f t="shared" si="3"/>
        <v>99.827111871835</v>
      </c>
      <c r="I116" s="67"/>
    </row>
    <row r="117" spans="1:9" ht="13.5">
      <c r="A117" s="67"/>
      <c r="B117" s="81" t="s">
        <v>8</v>
      </c>
      <c r="C117" s="97" t="s">
        <v>9</v>
      </c>
      <c r="D117" s="31">
        <v>734100</v>
      </c>
      <c r="E117" s="31">
        <v>787394</v>
      </c>
      <c r="F117" s="31">
        <v>783788.36</v>
      </c>
      <c r="G117" s="34">
        <f t="shared" si="2"/>
        <v>106.76860918131044</v>
      </c>
      <c r="H117" s="34">
        <f t="shared" si="3"/>
        <v>99.542079314803</v>
      </c>
      <c r="I117" s="67"/>
    </row>
    <row r="118" spans="1:9" ht="13.5">
      <c r="A118" s="67"/>
      <c r="B118" s="81" t="s">
        <v>10</v>
      </c>
      <c r="C118" s="97" t="s">
        <v>11</v>
      </c>
      <c r="D118" s="31">
        <v>800000</v>
      </c>
      <c r="E118" s="31">
        <v>3235482</v>
      </c>
      <c r="F118" s="31">
        <v>3235158.01</v>
      </c>
      <c r="G118" s="34">
        <f t="shared" si="2"/>
        <v>404.39475125</v>
      </c>
      <c r="H118" s="34">
        <f t="shared" si="3"/>
        <v>99.9899863451566</v>
      </c>
      <c r="I118" s="67"/>
    </row>
    <row r="119" spans="1:9" ht="15" customHeight="1">
      <c r="A119" s="67"/>
      <c r="B119" s="81" t="s">
        <v>12</v>
      </c>
      <c r="C119" s="97" t="s">
        <v>13</v>
      </c>
      <c r="D119" s="31">
        <v>80000</v>
      </c>
      <c r="E119" s="31">
        <v>200236</v>
      </c>
      <c r="F119" s="31">
        <v>200150</v>
      </c>
      <c r="G119" s="34">
        <f t="shared" si="2"/>
        <v>250.1875</v>
      </c>
      <c r="H119" s="34">
        <f t="shared" si="3"/>
        <v>99.95705068019737</v>
      </c>
      <c r="I119" s="67"/>
    </row>
    <row r="120" spans="1:9" ht="13.5">
      <c r="A120" s="67"/>
      <c r="B120" s="81" t="s">
        <v>14</v>
      </c>
      <c r="C120" s="97" t="s">
        <v>15</v>
      </c>
      <c r="D120" s="31">
        <v>0</v>
      </c>
      <c r="E120" s="31">
        <v>6440</v>
      </c>
      <c r="F120" s="31">
        <v>4800</v>
      </c>
      <c r="G120" s="34">
        <v>0</v>
      </c>
      <c r="H120" s="34">
        <f t="shared" si="3"/>
        <v>74.53416149068323</v>
      </c>
      <c r="I120" s="67"/>
    </row>
    <row r="121" spans="1:9" ht="13.5" hidden="1">
      <c r="A121" s="67"/>
      <c r="B121" s="81" t="s">
        <v>16</v>
      </c>
      <c r="C121" s="97" t="s">
        <v>17</v>
      </c>
      <c r="D121" s="31"/>
      <c r="E121" s="31"/>
      <c r="F121" s="31"/>
      <c r="G121" s="34" t="e">
        <f t="shared" si="2"/>
        <v>#DIV/0!</v>
      </c>
      <c r="H121" s="34" t="e">
        <f t="shared" si="3"/>
        <v>#DIV/0!</v>
      </c>
      <c r="I121" s="67"/>
    </row>
    <row r="122" spans="1:9" ht="13.5" hidden="1">
      <c r="A122" s="67"/>
      <c r="B122" s="81" t="s">
        <v>18</v>
      </c>
      <c r="C122" s="97" t="s">
        <v>19</v>
      </c>
      <c r="D122" s="31"/>
      <c r="E122" s="31"/>
      <c r="F122" s="31"/>
      <c r="G122" s="34" t="e">
        <f t="shared" si="2"/>
        <v>#DIV/0!</v>
      </c>
      <c r="H122" s="34" t="e">
        <f t="shared" si="3"/>
        <v>#DIV/0!</v>
      </c>
      <c r="I122" s="67"/>
    </row>
    <row r="123" spans="1:9" ht="13.5" hidden="1">
      <c r="A123" s="67"/>
      <c r="B123" s="81" t="s">
        <v>20</v>
      </c>
      <c r="C123" s="97" t="s">
        <v>21</v>
      </c>
      <c r="D123" s="31"/>
      <c r="E123" s="31"/>
      <c r="F123" s="31"/>
      <c r="G123" s="34" t="e">
        <f t="shared" si="2"/>
        <v>#DIV/0!</v>
      </c>
      <c r="H123" s="34" t="e">
        <f t="shared" si="3"/>
        <v>#DIV/0!</v>
      </c>
      <c r="I123" s="67"/>
    </row>
    <row r="124" spans="1:9" ht="27">
      <c r="A124" s="67"/>
      <c r="B124" s="81" t="s">
        <v>26</v>
      </c>
      <c r="C124" s="97" t="s">
        <v>27</v>
      </c>
      <c r="D124" s="31">
        <v>0</v>
      </c>
      <c r="E124" s="31">
        <v>900</v>
      </c>
      <c r="F124" s="31">
        <v>900</v>
      </c>
      <c r="G124" s="34">
        <v>0</v>
      </c>
      <c r="H124" s="34">
        <f t="shared" si="3"/>
        <v>100</v>
      </c>
      <c r="I124" s="67"/>
    </row>
    <row r="125" spans="1:9" ht="13.5">
      <c r="A125" s="67"/>
      <c r="B125" s="79" t="s">
        <v>76</v>
      </c>
      <c r="C125" s="80" t="s">
        <v>77</v>
      </c>
      <c r="D125" s="25">
        <f>SUM(D126:D127)</f>
        <v>277200</v>
      </c>
      <c r="E125" s="25">
        <f>SUM(E126:E127)</f>
        <v>647560</v>
      </c>
      <c r="F125" s="25">
        <f>SUM(F126:F127)</f>
        <v>634360</v>
      </c>
      <c r="G125" s="26">
        <f t="shared" si="2"/>
        <v>228.84559884559886</v>
      </c>
      <c r="H125" s="26">
        <f t="shared" si="3"/>
        <v>97.9615788498363</v>
      </c>
      <c r="I125" s="67"/>
    </row>
    <row r="126" spans="1:9" ht="13.5">
      <c r="A126" s="67"/>
      <c r="B126" s="81" t="s">
        <v>12</v>
      </c>
      <c r="C126" s="97" t="s">
        <v>13</v>
      </c>
      <c r="D126" s="31">
        <v>150000</v>
      </c>
      <c r="E126" s="31">
        <v>526710</v>
      </c>
      <c r="F126" s="31">
        <v>518940</v>
      </c>
      <c r="G126" s="34">
        <f t="shared" si="2"/>
        <v>345.96</v>
      </c>
      <c r="H126" s="34">
        <f t="shared" si="3"/>
        <v>98.52480492111408</v>
      </c>
      <c r="I126" s="67"/>
    </row>
    <row r="127" spans="1:9" ht="13.5">
      <c r="A127" s="67"/>
      <c r="B127" s="81" t="s">
        <v>38</v>
      </c>
      <c r="C127" s="97" t="s">
        <v>39</v>
      </c>
      <c r="D127" s="31">
        <v>127200</v>
      </c>
      <c r="E127" s="31">
        <v>120850</v>
      </c>
      <c r="F127" s="31">
        <v>115420</v>
      </c>
      <c r="G127" s="34">
        <f t="shared" si="2"/>
        <v>90.73899371069183</v>
      </c>
      <c r="H127" s="34">
        <f t="shared" si="3"/>
        <v>95.50682664460074</v>
      </c>
      <c r="I127" s="67"/>
    </row>
    <row r="128" spans="1:9" ht="27">
      <c r="A128" s="67"/>
      <c r="B128" s="79" t="s">
        <v>78</v>
      </c>
      <c r="C128" s="80" t="s">
        <v>79</v>
      </c>
      <c r="D128" s="25">
        <f>SUM(D129:D137)</f>
        <v>139900</v>
      </c>
      <c r="E128" s="25">
        <f>SUM(E129:E137)</f>
        <v>142316</v>
      </c>
      <c r="F128" s="25">
        <f>SUM(F129:F137)</f>
        <v>140867.69</v>
      </c>
      <c r="G128" s="26">
        <f t="shared" si="2"/>
        <v>100.69170121515367</v>
      </c>
      <c r="H128" s="26">
        <f t="shared" si="3"/>
        <v>98.9823280586863</v>
      </c>
      <c r="I128" s="67"/>
    </row>
    <row r="129" spans="1:9" ht="13.5">
      <c r="A129" s="67"/>
      <c r="B129" s="81" t="s">
        <v>6</v>
      </c>
      <c r="C129" s="97" t="s">
        <v>7</v>
      </c>
      <c r="D129" s="31">
        <v>42100</v>
      </c>
      <c r="E129" s="31">
        <v>45300</v>
      </c>
      <c r="F129" s="31">
        <v>45252.96</v>
      </c>
      <c r="G129" s="34">
        <f t="shared" si="2"/>
        <v>107.48921615201901</v>
      </c>
      <c r="H129" s="34">
        <f t="shared" si="3"/>
        <v>99.89615894039736</v>
      </c>
      <c r="I129" s="67"/>
    </row>
    <row r="130" spans="1:9" ht="13.5">
      <c r="A130" s="67"/>
      <c r="B130" s="81" t="s">
        <v>8</v>
      </c>
      <c r="C130" s="97" t="s">
        <v>9</v>
      </c>
      <c r="D130" s="31">
        <v>17600</v>
      </c>
      <c r="E130" s="31">
        <v>17700</v>
      </c>
      <c r="F130" s="31">
        <v>17688</v>
      </c>
      <c r="G130" s="34">
        <f t="shared" si="2"/>
        <v>100.49999999999999</v>
      </c>
      <c r="H130" s="34">
        <f t="shared" si="3"/>
        <v>99.9322033898305</v>
      </c>
      <c r="I130" s="67"/>
    </row>
    <row r="131" spans="1:9" ht="13.5">
      <c r="A131" s="67"/>
      <c r="B131" s="81" t="s">
        <v>10</v>
      </c>
      <c r="C131" s="97" t="s">
        <v>11</v>
      </c>
      <c r="D131" s="31">
        <v>0</v>
      </c>
      <c r="E131" s="31">
        <v>636</v>
      </c>
      <c r="F131" s="31">
        <v>636</v>
      </c>
      <c r="G131" s="34">
        <v>0</v>
      </c>
      <c r="H131" s="34">
        <f>F131/E131*100</f>
        <v>100</v>
      </c>
      <c r="I131" s="67"/>
    </row>
    <row r="132" spans="1:9" ht="13.5">
      <c r="A132" s="67"/>
      <c r="B132" s="81" t="s">
        <v>12</v>
      </c>
      <c r="C132" s="97" t="s">
        <v>13</v>
      </c>
      <c r="D132" s="31">
        <v>500</v>
      </c>
      <c r="E132" s="31">
        <v>1000</v>
      </c>
      <c r="F132" s="31">
        <v>999.24</v>
      </c>
      <c r="G132" s="34">
        <f>F132/D132*100</f>
        <v>199.848</v>
      </c>
      <c r="H132" s="34">
        <f>F132/E132*100</f>
        <v>99.924</v>
      </c>
      <c r="I132" s="67"/>
    </row>
    <row r="133" spans="1:9" ht="13.5" hidden="1">
      <c r="A133" s="67"/>
      <c r="B133" s="81" t="s">
        <v>14</v>
      </c>
      <c r="C133" s="97" t="s">
        <v>15</v>
      </c>
      <c r="D133" s="31"/>
      <c r="E133" s="31"/>
      <c r="F133" s="31"/>
      <c r="G133" s="34" t="e">
        <f t="shared" si="2"/>
        <v>#DIV/0!</v>
      </c>
      <c r="H133" s="34" t="e">
        <f t="shared" si="3"/>
        <v>#DIV/0!</v>
      </c>
      <c r="I133" s="67"/>
    </row>
    <row r="134" spans="1:9" ht="13.5">
      <c r="A134" s="67"/>
      <c r="B134" s="81" t="s">
        <v>16</v>
      </c>
      <c r="C134" s="97" t="s">
        <v>17</v>
      </c>
      <c r="D134" s="31">
        <v>40000</v>
      </c>
      <c r="E134" s="31">
        <v>46300</v>
      </c>
      <c r="F134" s="31">
        <v>46300</v>
      </c>
      <c r="G134" s="34">
        <f t="shared" si="2"/>
        <v>115.75</v>
      </c>
      <c r="H134" s="34">
        <f t="shared" si="3"/>
        <v>100</v>
      </c>
      <c r="I134" s="67"/>
    </row>
    <row r="135" spans="1:9" ht="13.5">
      <c r="A135" s="67"/>
      <c r="B135" s="81" t="s">
        <v>18</v>
      </c>
      <c r="C135" s="97" t="s">
        <v>19</v>
      </c>
      <c r="D135" s="31">
        <v>1500</v>
      </c>
      <c r="E135" s="31">
        <v>1500</v>
      </c>
      <c r="F135" s="31">
        <v>1212.02</v>
      </c>
      <c r="G135" s="34">
        <f aca="true" t="shared" si="4" ref="G135:G149">F135/D135*100</f>
        <v>80.80133333333333</v>
      </c>
      <c r="H135" s="34">
        <f aca="true" t="shared" si="5" ref="H135:H249">F135/E135*100</f>
        <v>80.80133333333333</v>
      </c>
      <c r="I135" s="67"/>
    </row>
    <row r="136" spans="1:9" ht="13.5">
      <c r="A136" s="67"/>
      <c r="B136" s="81" t="s">
        <v>20</v>
      </c>
      <c r="C136" s="97" t="s">
        <v>21</v>
      </c>
      <c r="D136" s="31">
        <v>38200</v>
      </c>
      <c r="E136" s="31">
        <v>28200</v>
      </c>
      <c r="F136" s="31">
        <v>27099.47</v>
      </c>
      <c r="G136" s="34">
        <f t="shared" si="4"/>
        <v>70.94102094240839</v>
      </c>
      <c r="H136" s="34">
        <f t="shared" si="5"/>
        <v>96.09741134751773</v>
      </c>
      <c r="I136" s="67"/>
    </row>
    <row r="137" spans="1:9" ht="27">
      <c r="A137" s="67"/>
      <c r="B137" s="81" t="s">
        <v>26</v>
      </c>
      <c r="C137" s="97" t="s">
        <v>27</v>
      </c>
      <c r="D137" s="31">
        <v>0</v>
      </c>
      <c r="E137" s="31">
        <v>1680</v>
      </c>
      <c r="F137" s="31">
        <v>1680</v>
      </c>
      <c r="G137" s="34">
        <v>0</v>
      </c>
      <c r="H137" s="34">
        <f t="shared" si="5"/>
        <v>100</v>
      </c>
      <c r="I137" s="67"/>
    </row>
    <row r="138" spans="1:9" ht="27">
      <c r="A138" s="67"/>
      <c r="B138" s="79" t="s">
        <v>80</v>
      </c>
      <c r="C138" s="80" t="s">
        <v>81</v>
      </c>
      <c r="D138" s="25">
        <f>SUM(D139:D140)</f>
        <v>2950560</v>
      </c>
      <c r="E138" s="25">
        <f>SUM(E139:E140)</f>
        <v>2950560</v>
      </c>
      <c r="F138" s="25">
        <f>SUM(F139:F140)</f>
        <v>2642916.96</v>
      </c>
      <c r="G138" s="26">
        <f t="shared" si="4"/>
        <v>89.57340165934602</v>
      </c>
      <c r="H138" s="26">
        <f t="shared" si="5"/>
        <v>89.57340165934602</v>
      </c>
      <c r="I138" s="67"/>
    </row>
    <row r="139" spans="1:9" ht="13.5">
      <c r="A139" s="67"/>
      <c r="B139" s="81" t="s">
        <v>6</v>
      </c>
      <c r="C139" s="97" t="s">
        <v>7</v>
      </c>
      <c r="D139" s="31">
        <v>2418500</v>
      </c>
      <c r="E139" s="31">
        <v>2418500</v>
      </c>
      <c r="F139" s="31">
        <v>2146374.01</v>
      </c>
      <c r="G139" s="34">
        <f t="shared" si="4"/>
        <v>88.74815009303286</v>
      </c>
      <c r="H139" s="34">
        <f t="shared" si="5"/>
        <v>88.74815009303286</v>
      </c>
      <c r="I139" s="67"/>
    </row>
    <row r="140" spans="1:9" ht="13.5">
      <c r="A140" s="67"/>
      <c r="B140" s="81" t="s">
        <v>8</v>
      </c>
      <c r="C140" s="97" t="s">
        <v>9</v>
      </c>
      <c r="D140" s="31">
        <v>532060</v>
      </c>
      <c r="E140" s="31">
        <v>532060</v>
      </c>
      <c r="F140" s="31">
        <v>496542.95</v>
      </c>
      <c r="G140" s="34">
        <f t="shared" si="4"/>
        <v>93.32461564485209</v>
      </c>
      <c r="H140" s="34">
        <f t="shared" si="5"/>
        <v>93.32461564485209</v>
      </c>
      <c r="I140" s="67"/>
    </row>
    <row r="141" spans="1:9" ht="13.5">
      <c r="A141" s="67"/>
      <c r="B141" s="79" t="s">
        <v>82</v>
      </c>
      <c r="C141" s="80" t="s">
        <v>83</v>
      </c>
      <c r="D141" s="25">
        <f>SUM(D142:D149)</f>
        <v>1009300</v>
      </c>
      <c r="E141" s="25">
        <f>SUM(E142:E149)</f>
        <v>1565794</v>
      </c>
      <c r="F141" s="25">
        <f>SUM(F142:F149)</f>
        <v>1564952.92</v>
      </c>
      <c r="G141" s="26">
        <f t="shared" si="4"/>
        <v>155.05329634400078</v>
      </c>
      <c r="H141" s="26">
        <f t="shared" si="5"/>
        <v>99.94628412166607</v>
      </c>
      <c r="I141" s="67"/>
    </row>
    <row r="142" spans="1:9" ht="13.5">
      <c r="A142" s="67"/>
      <c r="B142" s="81" t="s">
        <v>6</v>
      </c>
      <c r="C142" s="97" t="s">
        <v>7</v>
      </c>
      <c r="D142" s="31">
        <v>817500</v>
      </c>
      <c r="E142" s="31">
        <v>1282814</v>
      </c>
      <c r="F142" s="31">
        <v>1282208.27</v>
      </c>
      <c r="G142" s="34">
        <f t="shared" si="4"/>
        <v>156.8450483180428</v>
      </c>
      <c r="H142" s="34">
        <f t="shared" si="5"/>
        <v>99.95278115143739</v>
      </c>
      <c r="I142" s="67"/>
    </row>
    <row r="143" spans="1:9" ht="13.5">
      <c r="A143" s="67"/>
      <c r="B143" s="81" t="s">
        <v>8</v>
      </c>
      <c r="C143" s="97" t="s">
        <v>9</v>
      </c>
      <c r="D143" s="31">
        <v>179800</v>
      </c>
      <c r="E143" s="31">
        <v>282980</v>
      </c>
      <c r="F143" s="31">
        <v>282744.65</v>
      </c>
      <c r="G143" s="34">
        <f t="shared" si="4"/>
        <v>157.2550889877642</v>
      </c>
      <c r="H143" s="34">
        <f t="shared" si="5"/>
        <v>99.91683157820341</v>
      </c>
      <c r="I143" s="67"/>
    </row>
    <row r="144" spans="1:9" ht="13.5">
      <c r="A144" s="67"/>
      <c r="B144" s="81" t="s">
        <v>10</v>
      </c>
      <c r="C144" s="97" t="s">
        <v>11</v>
      </c>
      <c r="D144" s="31">
        <v>10000</v>
      </c>
      <c r="E144" s="31">
        <v>0</v>
      </c>
      <c r="F144" s="31">
        <v>0</v>
      </c>
      <c r="G144" s="34">
        <f t="shared" si="4"/>
        <v>0</v>
      </c>
      <c r="H144" s="34">
        <v>0</v>
      </c>
      <c r="I144" s="67"/>
    </row>
    <row r="145" spans="1:9" ht="13.5">
      <c r="A145" s="67"/>
      <c r="B145" s="81" t="s">
        <v>12</v>
      </c>
      <c r="C145" s="97" t="s">
        <v>13</v>
      </c>
      <c r="D145" s="31">
        <v>2000</v>
      </c>
      <c r="E145" s="31">
        <v>0</v>
      </c>
      <c r="F145" s="31">
        <v>0</v>
      </c>
      <c r="G145" s="34">
        <f t="shared" si="4"/>
        <v>0</v>
      </c>
      <c r="H145" s="34">
        <v>0</v>
      </c>
      <c r="I145" s="67"/>
    </row>
    <row r="146" spans="1:9" ht="13.5" hidden="1">
      <c r="A146" s="67"/>
      <c r="B146" s="81" t="s">
        <v>14</v>
      </c>
      <c r="C146" s="97" t="s">
        <v>15</v>
      </c>
      <c r="D146" s="31"/>
      <c r="E146" s="31"/>
      <c r="F146" s="31"/>
      <c r="G146" s="34" t="e">
        <f t="shared" si="4"/>
        <v>#DIV/0!</v>
      </c>
      <c r="H146" s="34" t="e">
        <f t="shared" si="5"/>
        <v>#DIV/0!</v>
      </c>
      <c r="I146" s="67"/>
    </row>
    <row r="147" spans="1:9" ht="13.5" hidden="1">
      <c r="A147" s="67"/>
      <c r="B147" s="81" t="s">
        <v>16</v>
      </c>
      <c r="C147" s="97" t="s">
        <v>17</v>
      </c>
      <c r="D147" s="31"/>
      <c r="E147" s="31"/>
      <c r="F147" s="31"/>
      <c r="G147" s="34" t="e">
        <f t="shared" si="4"/>
        <v>#DIV/0!</v>
      </c>
      <c r="H147" s="34" t="e">
        <f t="shared" si="5"/>
        <v>#DIV/0!</v>
      </c>
      <c r="I147" s="67"/>
    </row>
    <row r="148" spans="1:9" ht="13.5" hidden="1">
      <c r="A148" s="67"/>
      <c r="B148" s="81" t="s">
        <v>18</v>
      </c>
      <c r="C148" s="97" t="s">
        <v>19</v>
      </c>
      <c r="D148" s="31"/>
      <c r="E148" s="31"/>
      <c r="F148" s="31"/>
      <c r="G148" s="34" t="e">
        <f t="shared" si="4"/>
        <v>#DIV/0!</v>
      </c>
      <c r="H148" s="34" t="e">
        <f t="shared" si="5"/>
        <v>#DIV/0!</v>
      </c>
      <c r="I148" s="67"/>
    </row>
    <row r="149" spans="1:9" ht="13.5" hidden="1">
      <c r="A149" s="67"/>
      <c r="B149" s="81" t="s">
        <v>20</v>
      </c>
      <c r="C149" s="97" t="s">
        <v>21</v>
      </c>
      <c r="D149" s="31"/>
      <c r="E149" s="31"/>
      <c r="F149" s="31"/>
      <c r="G149" s="34" t="e">
        <f t="shared" si="4"/>
        <v>#DIV/0!</v>
      </c>
      <c r="H149" s="34" t="e">
        <f t="shared" si="5"/>
        <v>#DIV/0!</v>
      </c>
      <c r="I149" s="67"/>
    </row>
    <row r="150" spans="1:9" ht="69" hidden="1">
      <c r="A150" s="67"/>
      <c r="B150" s="82" t="s">
        <v>305</v>
      </c>
      <c r="C150" s="80" t="s">
        <v>306</v>
      </c>
      <c r="D150" s="25">
        <f>SUM(D151)</f>
        <v>0</v>
      </c>
      <c r="E150" s="25">
        <f>SUM(E151)</f>
        <v>0</v>
      </c>
      <c r="F150" s="25">
        <f>SUM(F151)</f>
        <v>0</v>
      </c>
      <c r="G150" s="26" t="e">
        <f aca="true" t="shared" si="6" ref="G150:G156">F150/D150*100</f>
        <v>#DIV/0!</v>
      </c>
      <c r="H150" s="26" t="e">
        <f aca="true" t="shared" si="7" ref="H150:H156">F150/E150*100</f>
        <v>#DIV/0!</v>
      </c>
      <c r="I150" s="67"/>
    </row>
    <row r="151" spans="1:9" ht="13.5" hidden="1">
      <c r="A151" s="67"/>
      <c r="B151" s="81">
        <v>2210</v>
      </c>
      <c r="C151" s="97" t="s">
        <v>11</v>
      </c>
      <c r="D151" s="31"/>
      <c r="E151" s="31"/>
      <c r="F151" s="31"/>
      <c r="G151" s="34" t="e">
        <f t="shared" si="6"/>
        <v>#DIV/0!</v>
      </c>
      <c r="H151" s="34" t="e">
        <f t="shared" si="7"/>
        <v>#DIV/0!</v>
      </c>
      <c r="I151" s="67"/>
    </row>
    <row r="152" spans="1:9" ht="69" hidden="1">
      <c r="A152" s="67"/>
      <c r="B152" s="82" t="s">
        <v>307</v>
      </c>
      <c r="C152" s="80" t="s">
        <v>308</v>
      </c>
      <c r="D152" s="25">
        <f>SUM(D153:D156)</f>
        <v>0</v>
      </c>
      <c r="E152" s="25">
        <f>SUM(E153:E156)</f>
        <v>0</v>
      </c>
      <c r="F152" s="25">
        <f>SUM(F153:F156)</f>
        <v>0</v>
      </c>
      <c r="G152" s="26" t="e">
        <f t="shared" si="6"/>
        <v>#DIV/0!</v>
      </c>
      <c r="H152" s="26" t="e">
        <f t="shared" si="7"/>
        <v>#DIV/0!</v>
      </c>
      <c r="I152" s="67"/>
    </row>
    <row r="153" spans="1:9" ht="13.5" hidden="1">
      <c r="A153" s="67"/>
      <c r="B153" s="81" t="s">
        <v>6</v>
      </c>
      <c r="C153" s="97" t="s">
        <v>7</v>
      </c>
      <c r="D153" s="31"/>
      <c r="E153" s="31"/>
      <c r="F153" s="31"/>
      <c r="G153" s="34" t="e">
        <f t="shared" si="6"/>
        <v>#DIV/0!</v>
      </c>
      <c r="H153" s="34" t="e">
        <f t="shared" si="7"/>
        <v>#DIV/0!</v>
      </c>
      <c r="I153" s="67"/>
    </row>
    <row r="154" spans="1:9" ht="13.5" hidden="1">
      <c r="A154" s="67"/>
      <c r="B154" s="81" t="s">
        <v>8</v>
      </c>
      <c r="C154" s="97" t="s">
        <v>9</v>
      </c>
      <c r="D154" s="31"/>
      <c r="E154" s="31"/>
      <c r="F154" s="31"/>
      <c r="G154" s="34" t="e">
        <f t="shared" si="6"/>
        <v>#DIV/0!</v>
      </c>
      <c r="H154" s="34" t="e">
        <f t="shared" si="7"/>
        <v>#DIV/0!</v>
      </c>
      <c r="I154" s="67"/>
    </row>
    <row r="155" spans="1:9" ht="13.5" hidden="1">
      <c r="A155" s="67"/>
      <c r="B155" s="81" t="s">
        <v>10</v>
      </c>
      <c r="C155" s="97" t="s">
        <v>11</v>
      </c>
      <c r="D155" s="31"/>
      <c r="E155" s="31"/>
      <c r="F155" s="31"/>
      <c r="G155" s="34" t="e">
        <f t="shared" si="6"/>
        <v>#DIV/0!</v>
      </c>
      <c r="H155" s="34" t="e">
        <f t="shared" si="7"/>
        <v>#DIV/0!</v>
      </c>
      <c r="I155" s="67"/>
    </row>
    <row r="156" spans="1:9" ht="27" customHeight="1" hidden="1">
      <c r="A156" s="67"/>
      <c r="B156" s="81" t="s">
        <v>26</v>
      </c>
      <c r="C156" s="97" t="s">
        <v>27</v>
      </c>
      <c r="D156" s="31"/>
      <c r="E156" s="31"/>
      <c r="F156" s="31"/>
      <c r="G156" s="34" t="e">
        <f t="shared" si="6"/>
        <v>#DIV/0!</v>
      </c>
      <c r="H156" s="34" t="e">
        <f t="shared" si="7"/>
        <v>#DIV/0!</v>
      </c>
      <c r="I156" s="67"/>
    </row>
    <row r="157" spans="1:9" ht="54.75">
      <c r="A157" s="67"/>
      <c r="B157" s="79" t="s">
        <v>84</v>
      </c>
      <c r="C157" s="80" t="s">
        <v>85</v>
      </c>
      <c r="D157" s="25">
        <f>SUM(D158:D159)</f>
        <v>0</v>
      </c>
      <c r="E157" s="25">
        <f>SUM(E158:E159)</f>
        <v>594526</v>
      </c>
      <c r="F157" s="25">
        <f>SUM(F158:F159)</f>
        <v>580899.04</v>
      </c>
      <c r="G157" s="26">
        <v>0</v>
      </c>
      <c r="H157" s="26">
        <f t="shared" si="5"/>
        <v>97.70792866922558</v>
      </c>
      <c r="I157" s="67"/>
    </row>
    <row r="158" spans="1:9" ht="13.5">
      <c r="A158" s="67"/>
      <c r="B158" s="81" t="s">
        <v>6</v>
      </c>
      <c r="C158" s="97" t="s">
        <v>7</v>
      </c>
      <c r="D158" s="31">
        <v>0</v>
      </c>
      <c r="E158" s="31">
        <v>491340</v>
      </c>
      <c r="F158" s="31">
        <v>478998.06</v>
      </c>
      <c r="G158" s="34">
        <v>0</v>
      </c>
      <c r="H158" s="34">
        <f t="shared" si="5"/>
        <v>97.48810599584809</v>
      </c>
      <c r="I158" s="67"/>
    </row>
    <row r="159" spans="1:9" ht="13.5">
      <c r="A159" s="67"/>
      <c r="B159" s="81" t="s">
        <v>8</v>
      </c>
      <c r="C159" s="97" t="s">
        <v>9</v>
      </c>
      <c r="D159" s="31">
        <v>0</v>
      </c>
      <c r="E159" s="31">
        <v>103186</v>
      </c>
      <c r="F159" s="31">
        <v>101900.98</v>
      </c>
      <c r="G159" s="34">
        <v>0</v>
      </c>
      <c r="H159" s="34">
        <f t="shared" si="5"/>
        <v>98.75465663946659</v>
      </c>
      <c r="I159" s="67"/>
    </row>
    <row r="160" spans="1:9" ht="54.75">
      <c r="A160" s="67"/>
      <c r="B160" s="82" t="s">
        <v>309</v>
      </c>
      <c r="C160" s="80" t="s">
        <v>310</v>
      </c>
      <c r="D160" s="25">
        <f>SUM(D161:D162)</f>
        <v>0</v>
      </c>
      <c r="E160" s="25">
        <f>SUM(E161:E162)</f>
        <v>111826</v>
      </c>
      <c r="F160" s="25">
        <f>SUM(F161:F162)</f>
        <v>111826</v>
      </c>
      <c r="G160" s="26">
        <v>0</v>
      </c>
      <c r="H160" s="26">
        <f>F160/E160*100</f>
        <v>100</v>
      </c>
      <c r="I160" s="67"/>
    </row>
    <row r="161" spans="1:9" ht="13.5">
      <c r="A161" s="67"/>
      <c r="B161" s="81" t="s">
        <v>6</v>
      </c>
      <c r="C161" s="97" t="s">
        <v>7</v>
      </c>
      <c r="D161" s="31">
        <v>0</v>
      </c>
      <c r="E161" s="31">
        <v>92038</v>
      </c>
      <c r="F161" s="31">
        <v>92038</v>
      </c>
      <c r="G161" s="34">
        <v>0</v>
      </c>
      <c r="H161" s="34">
        <f>F161/E161*100</f>
        <v>100</v>
      </c>
      <c r="I161" s="67"/>
    </row>
    <row r="162" spans="1:9" ht="13.5">
      <c r="A162" s="67"/>
      <c r="B162" s="81" t="s">
        <v>8</v>
      </c>
      <c r="C162" s="97" t="s">
        <v>9</v>
      </c>
      <c r="D162" s="31">
        <v>0</v>
      </c>
      <c r="E162" s="31">
        <v>19788</v>
      </c>
      <c r="F162" s="31">
        <v>19788</v>
      </c>
      <c r="G162" s="34">
        <v>0</v>
      </c>
      <c r="H162" s="34">
        <f>F162/E162*100</f>
        <v>100</v>
      </c>
      <c r="I162" s="67"/>
    </row>
    <row r="163" spans="1:9" ht="54.75">
      <c r="A163" s="67"/>
      <c r="B163" s="79">
        <v>611271</v>
      </c>
      <c r="C163" s="80" t="s">
        <v>488</v>
      </c>
      <c r="D163" s="25">
        <f>SUM(D164)</f>
        <v>0</v>
      </c>
      <c r="E163" s="25">
        <f>SUM(E164)</f>
        <v>32218</v>
      </c>
      <c r="F163" s="25">
        <f>SUM(F164)</f>
        <v>14080</v>
      </c>
      <c r="G163" s="26">
        <v>0</v>
      </c>
      <c r="H163" s="26">
        <f>F163/E163*100</f>
        <v>43.70227822956112</v>
      </c>
      <c r="I163" s="67"/>
    </row>
    <row r="164" spans="1:9" ht="13.5">
      <c r="A164" s="67"/>
      <c r="B164" s="81">
        <v>2210</v>
      </c>
      <c r="C164" s="97" t="s">
        <v>11</v>
      </c>
      <c r="D164" s="31">
        <v>0</v>
      </c>
      <c r="E164" s="31">
        <v>32218</v>
      </c>
      <c r="F164" s="31">
        <v>14080</v>
      </c>
      <c r="G164" s="34">
        <v>0</v>
      </c>
      <c r="H164" s="34">
        <f>F164/E164*100</f>
        <v>43.70227822956112</v>
      </c>
      <c r="I164" s="67"/>
    </row>
    <row r="165" spans="1:9" ht="27">
      <c r="A165" s="67"/>
      <c r="B165" s="82" t="s">
        <v>431</v>
      </c>
      <c r="C165" s="80" t="s">
        <v>432</v>
      </c>
      <c r="D165" s="25">
        <f>D166+D172+D189+D197+D199+D174+D176+D186</f>
        <v>16346500</v>
      </c>
      <c r="E165" s="25">
        <f>E166+E172+E189+E197+E199+E174+E176+E186</f>
        <v>22248931</v>
      </c>
      <c r="F165" s="25">
        <f>F166+F172+F189+F197+F199+F174+F176+F186</f>
        <v>20801351.95</v>
      </c>
      <c r="G165" s="26">
        <f>F165/D165*100</f>
        <v>127.25263481479215</v>
      </c>
      <c r="H165" s="26">
        <f t="shared" si="5"/>
        <v>93.49371414743477</v>
      </c>
      <c r="I165" s="67"/>
    </row>
    <row r="166" spans="1:9" ht="41.25">
      <c r="A166" s="67"/>
      <c r="B166" s="82" t="s">
        <v>436</v>
      </c>
      <c r="C166" s="80" t="s">
        <v>60</v>
      </c>
      <c r="D166" s="25">
        <f>SUM(D167:D171)</f>
        <v>1130600</v>
      </c>
      <c r="E166" s="25">
        <f>SUM(E167:E171)</f>
        <v>1348150</v>
      </c>
      <c r="F166" s="25">
        <f>SUM(F167:F171)</f>
        <v>1330774.43</v>
      </c>
      <c r="G166" s="26">
        <f>F166/D166*100</f>
        <v>117.70515036263932</v>
      </c>
      <c r="H166" s="26">
        <f t="shared" si="5"/>
        <v>98.71115454511738</v>
      </c>
      <c r="I166" s="67"/>
    </row>
    <row r="167" spans="1:9" ht="13.5">
      <c r="A167" s="67"/>
      <c r="B167" s="98" t="s">
        <v>6</v>
      </c>
      <c r="C167" s="97" t="s">
        <v>7</v>
      </c>
      <c r="D167" s="31">
        <v>917700</v>
      </c>
      <c r="E167" s="31">
        <v>1109850</v>
      </c>
      <c r="F167" s="31">
        <v>1109850</v>
      </c>
      <c r="G167" s="34">
        <f>F167/D167*100</f>
        <v>120.93821510297482</v>
      </c>
      <c r="H167" s="34">
        <f t="shared" si="5"/>
        <v>100</v>
      </c>
      <c r="I167" s="67"/>
    </row>
    <row r="168" spans="1:9" ht="13.5">
      <c r="A168" s="67"/>
      <c r="B168" s="98" t="s">
        <v>8</v>
      </c>
      <c r="C168" s="97" t="s">
        <v>9</v>
      </c>
      <c r="D168" s="31">
        <v>201900</v>
      </c>
      <c r="E168" s="31">
        <v>217890</v>
      </c>
      <c r="F168" s="31">
        <v>201652.53</v>
      </c>
      <c r="G168" s="34">
        <f aca="true" t="shared" si="8" ref="G168:G173">F168/D168*100</f>
        <v>99.87742942050521</v>
      </c>
      <c r="H168" s="34">
        <f>F168/E168*100</f>
        <v>92.54785901142778</v>
      </c>
      <c r="I168" s="67"/>
    </row>
    <row r="169" spans="1:9" ht="13.5">
      <c r="A169" s="67"/>
      <c r="B169" s="98" t="s">
        <v>10</v>
      </c>
      <c r="C169" s="97" t="s">
        <v>11</v>
      </c>
      <c r="D169" s="31">
        <v>5000</v>
      </c>
      <c r="E169" s="31">
        <v>10800</v>
      </c>
      <c r="F169" s="31">
        <v>10800</v>
      </c>
      <c r="G169" s="34">
        <f t="shared" si="8"/>
        <v>216</v>
      </c>
      <c r="H169" s="34">
        <f>F169/E169*100</f>
        <v>100</v>
      </c>
      <c r="I169" s="67"/>
    </row>
    <row r="170" spans="1:9" ht="13.5">
      <c r="A170" s="67"/>
      <c r="B170" s="98" t="s">
        <v>12</v>
      </c>
      <c r="C170" s="97" t="s">
        <v>13</v>
      </c>
      <c r="D170" s="31">
        <v>6000</v>
      </c>
      <c r="E170" s="31">
        <v>6110</v>
      </c>
      <c r="F170" s="31">
        <v>6105</v>
      </c>
      <c r="G170" s="34">
        <f t="shared" si="8"/>
        <v>101.75</v>
      </c>
      <c r="H170" s="34">
        <f>F170/E170*100</f>
        <v>99.91816693944354</v>
      </c>
      <c r="I170" s="67"/>
    </row>
    <row r="171" spans="1:9" ht="13.5">
      <c r="A171" s="67"/>
      <c r="B171" s="98" t="s">
        <v>14</v>
      </c>
      <c r="C171" s="97" t="s">
        <v>15</v>
      </c>
      <c r="D171" s="31">
        <v>0</v>
      </c>
      <c r="E171" s="31">
        <v>3500</v>
      </c>
      <c r="F171" s="31">
        <v>2366.9</v>
      </c>
      <c r="G171" s="34">
        <v>0</v>
      </c>
      <c r="H171" s="34">
        <f>F171/E171*100</f>
        <v>67.6257142857143</v>
      </c>
      <c r="I171" s="67"/>
    </row>
    <row r="172" spans="1:9" ht="41.25">
      <c r="A172" s="67"/>
      <c r="B172" s="82" t="s">
        <v>437</v>
      </c>
      <c r="C172" s="80" t="s">
        <v>42</v>
      </c>
      <c r="D172" s="25">
        <f>SUM(D173)</f>
        <v>3500</v>
      </c>
      <c r="E172" s="25">
        <f>SUM(E173)</f>
        <v>3500</v>
      </c>
      <c r="F172" s="25">
        <f>SUM(F173)</f>
        <v>104.92</v>
      </c>
      <c r="G172" s="26">
        <f t="shared" si="8"/>
        <v>2.9977142857142858</v>
      </c>
      <c r="H172" s="26">
        <f aca="true" t="shared" si="9" ref="H172:H185">F172/E172*100</f>
        <v>2.9977142857142858</v>
      </c>
      <c r="I172" s="67"/>
    </row>
    <row r="173" spans="1:9" ht="27">
      <c r="A173" s="67"/>
      <c r="B173" s="98">
        <v>2610</v>
      </c>
      <c r="C173" s="97" t="s">
        <v>33</v>
      </c>
      <c r="D173" s="31">
        <v>3500</v>
      </c>
      <c r="E173" s="31">
        <v>3500</v>
      </c>
      <c r="F173" s="31">
        <v>104.92</v>
      </c>
      <c r="G173" s="34">
        <f t="shared" si="8"/>
        <v>2.9977142857142858</v>
      </c>
      <c r="H173" s="34">
        <f t="shared" si="9"/>
        <v>2.9977142857142858</v>
      </c>
      <c r="I173" s="67"/>
    </row>
    <row r="174" spans="1:9" ht="27">
      <c r="A174" s="67"/>
      <c r="B174" s="82" t="s">
        <v>482</v>
      </c>
      <c r="C174" s="80" t="s">
        <v>483</v>
      </c>
      <c r="D174" s="25">
        <f>SUM(D175)</f>
        <v>300000</v>
      </c>
      <c r="E174" s="25">
        <f>SUM(E175)</f>
        <v>0</v>
      </c>
      <c r="F174" s="25">
        <f>SUM(F175)</f>
        <v>0</v>
      </c>
      <c r="G174" s="26">
        <f aca="true" t="shared" si="10" ref="G174:G183">F174/D174*100</f>
        <v>0</v>
      </c>
      <c r="H174" s="26">
        <v>0</v>
      </c>
      <c r="I174" s="67"/>
    </row>
    <row r="175" spans="1:9" ht="27">
      <c r="A175" s="67"/>
      <c r="B175" s="98" t="s">
        <v>26</v>
      </c>
      <c r="C175" s="97" t="s">
        <v>27</v>
      </c>
      <c r="D175" s="31">
        <v>300000</v>
      </c>
      <c r="E175" s="31">
        <v>0</v>
      </c>
      <c r="F175" s="31">
        <v>0</v>
      </c>
      <c r="G175" s="34">
        <f t="shared" si="10"/>
        <v>0</v>
      </c>
      <c r="H175" s="34">
        <v>0</v>
      </c>
      <c r="I175" s="67"/>
    </row>
    <row r="176" spans="1:9" ht="54.75">
      <c r="A176" s="67"/>
      <c r="B176" s="82" t="s">
        <v>444</v>
      </c>
      <c r="C176" s="80" t="s">
        <v>445</v>
      </c>
      <c r="D176" s="25">
        <f>SUM(D177:D185)</f>
        <v>11178200</v>
      </c>
      <c r="E176" s="25">
        <f>SUM(E177:E185)</f>
        <v>11092381</v>
      </c>
      <c r="F176" s="25">
        <f>SUM(F177:F185)</f>
        <v>11089600.73</v>
      </c>
      <c r="G176" s="26">
        <f t="shared" si="10"/>
        <v>99.2073923350808</v>
      </c>
      <c r="H176" s="26">
        <f t="shared" si="9"/>
        <v>99.97493531821527</v>
      </c>
      <c r="I176" s="67"/>
    </row>
    <row r="177" spans="1:9" ht="13.5">
      <c r="A177" s="67"/>
      <c r="B177" s="98" t="s">
        <v>6</v>
      </c>
      <c r="C177" s="97" t="s">
        <v>7</v>
      </c>
      <c r="D177" s="31">
        <v>8760000</v>
      </c>
      <c r="E177" s="31">
        <v>8520000</v>
      </c>
      <c r="F177" s="31">
        <v>8519999.48</v>
      </c>
      <c r="G177" s="34">
        <f t="shared" si="10"/>
        <v>97.26026803652968</v>
      </c>
      <c r="H177" s="34">
        <f t="shared" si="9"/>
        <v>99.99999389671362</v>
      </c>
      <c r="I177" s="67"/>
    </row>
    <row r="178" spans="1:9" ht="13.5">
      <c r="A178" s="67"/>
      <c r="B178" s="98" t="s">
        <v>8</v>
      </c>
      <c r="C178" s="97" t="s">
        <v>9</v>
      </c>
      <c r="D178" s="31">
        <v>1927200</v>
      </c>
      <c r="E178" s="31">
        <v>1747200</v>
      </c>
      <c r="F178" s="31">
        <v>1746675.71</v>
      </c>
      <c r="G178" s="34">
        <f t="shared" si="10"/>
        <v>90.6328201535907</v>
      </c>
      <c r="H178" s="34">
        <f t="shared" si="9"/>
        <v>99.96999255952382</v>
      </c>
      <c r="I178" s="67"/>
    </row>
    <row r="179" spans="1:9" ht="13.5">
      <c r="A179" s="67"/>
      <c r="B179" s="98" t="s">
        <v>10</v>
      </c>
      <c r="C179" s="97" t="s">
        <v>11</v>
      </c>
      <c r="D179" s="31">
        <v>20000</v>
      </c>
      <c r="E179" s="31">
        <v>60000</v>
      </c>
      <c r="F179" s="31">
        <v>59974.29</v>
      </c>
      <c r="G179" s="34">
        <f t="shared" si="10"/>
        <v>299.87145000000004</v>
      </c>
      <c r="H179" s="34">
        <f t="shared" si="9"/>
        <v>99.95715000000001</v>
      </c>
      <c r="I179" s="67"/>
    </row>
    <row r="180" spans="1:9" ht="13.5">
      <c r="A180" s="67"/>
      <c r="B180" s="98" t="s">
        <v>12</v>
      </c>
      <c r="C180" s="97" t="s">
        <v>13</v>
      </c>
      <c r="D180" s="31">
        <v>15000</v>
      </c>
      <c r="E180" s="31">
        <v>174731</v>
      </c>
      <c r="F180" s="31">
        <v>174587.81</v>
      </c>
      <c r="G180" s="34">
        <f t="shared" si="10"/>
        <v>1163.9187333333334</v>
      </c>
      <c r="H180" s="34">
        <f t="shared" si="9"/>
        <v>99.91805117580739</v>
      </c>
      <c r="I180" s="67"/>
    </row>
    <row r="181" spans="1:9" ht="13.5">
      <c r="A181" s="67"/>
      <c r="B181" s="98" t="s">
        <v>16</v>
      </c>
      <c r="C181" s="97" t="s">
        <v>17</v>
      </c>
      <c r="D181" s="31">
        <v>126000</v>
      </c>
      <c r="E181" s="31">
        <v>146153</v>
      </c>
      <c r="F181" s="31">
        <v>146000</v>
      </c>
      <c r="G181" s="34">
        <f t="shared" si="10"/>
        <v>115.87301587301589</v>
      </c>
      <c r="H181" s="34">
        <f t="shared" si="9"/>
        <v>99.89531518340368</v>
      </c>
      <c r="I181" s="67"/>
    </row>
    <row r="182" spans="1:9" ht="13.5">
      <c r="A182" s="67"/>
      <c r="B182" s="98" t="s">
        <v>18</v>
      </c>
      <c r="C182" s="97" t="s">
        <v>19</v>
      </c>
      <c r="D182" s="31">
        <v>100000</v>
      </c>
      <c r="E182" s="31">
        <v>96847</v>
      </c>
      <c r="F182" s="31">
        <v>95921.89</v>
      </c>
      <c r="G182" s="34">
        <f t="shared" si="10"/>
        <v>95.92189</v>
      </c>
      <c r="H182" s="34">
        <f t="shared" si="9"/>
        <v>99.04477165012855</v>
      </c>
      <c r="I182" s="67"/>
    </row>
    <row r="183" spans="1:9" ht="13.5">
      <c r="A183" s="67"/>
      <c r="B183" s="98" t="s">
        <v>20</v>
      </c>
      <c r="C183" s="97" t="s">
        <v>21</v>
      </c>
      <c r="D183" s="31">
        <v>230000</v>
      </c>
      <c r="E183" s="31">
        <v>270000</v>
      </c>
      <c r="F183" s="31">
        <v>268994.85</v>
      </c>
      <c r="G183" s="34">
        <f t="shared" si="10"/>
        <v>116.95428260869565</v>
      </c>
      <c r="H183" s="34">
        <f t="shared" si="9"/>
        <v>99.62772222222222</v>
      </c>
      <c r="I183" s="67"/>
    </row>
    <row r="184" spans="1:9" ht="27">
      <c r="A184" s="67"/>
      <c r="B184" s="81" t="s">
        <v>24</v>
      </c>
      <c r="C184" s="97" t="s">
        <v>25</v>
      </c>
      <c r="D184" s="31">
        <v>0</v>
      </c>
      <c r="E184" s="31">
        <v>76080</v>
      </c>
      <c r="F184" s="31">
        <v>76080</v>
      </c>
      <c r="G184" s="34">
        <v>0</v>
      </c>
      <c r="H184" s="34">
        <f t="shared" si="9"/>
        <v>100</v>
      </c>
      <c r="I184" s="67"/>
    </row>
    <row r="185" spans="1:9" ht="27">
      <c r="A185" s="67"/>
      <c r="B185" s="81" t="s">
        <v>26</v>
      </c>
      <c r="C185" s="99" t="s">
        <v>27</v>
      </c>
      <c r="D185" s="31">
        <v>0</v>
      </c>
      <c r="E185" s="31">
        <v>1370</v>
      </c>
      <c r="F185" s="31">
        <v>1366.7</v>
      </c>
      <c r="G185" s="34">
        <v>0</v>
      </c>
      <c r="H185" s="34">
        <f t="shared" si="9"/>
        <v>99.75912408759125</v>
      </c>
      <c r="I185" s="67"/>
    </row>
    <row r="186" spans="1:9" ht="27" hidden="1">
      <c r="A186" s="67"/>
      <c r="B186" s="82" t="s">
        <v>474</v>
      </c>
      <c r="C186" s="80" t="s">
        <v>318</v>
      </c>
      <c r="D186" s="25">
        <f>SUM(D187:D188)</f>
        <v>0</v>
      </c>
      <c r="E186" s="25">
        <f>SUM(E187:E188)</f>
        <v>0</v>
      </c>
      <c r="F186" s="25">
        <f>SUM(F187:F188)</f>
        <v>0</v>
      </c>
      <c r="G186" s="26" t="e">
        <f>F186/D186*100</f>
        <v>#DIV/0!</v>
      </c>
      <c r="H186" s="26" t="e">
        <f>F186/E186*100</f>
        <v>#DIV/0!</v>
      </c>
      <c r="I186" s="67"/>
    </row>
    <row r="187" spans="1:9" ht="13.5" hidden="1">
      <c r="A187" s="67"/>
      <c r="B187" s="81" t="s">
        <v>10</v>
      </c>
      <c r="C187" s="97" t="s">
        <v>11</v>
      </c>
      <c r="D187" s="31">
        <v>0</v>
      </c>
      <c r="E187" s="31">
        <v>0</v>
      </c>
      <c r="F187" s="31">
        <v>0</v>
      </c>
      <c r="G187" s="34" t="e">
        <f>F187/D187*100</f>
        <v>#DIV/0!</v>
      </c>
      <c r="H187" s="34" t="e">
        <f>F187/E187*100</f>
        <v>#DIV/0!</v>
      </c>
      <c r="I187" s="67"/>
    </row>
    <row r="188" spans="1:9" ht="13.5" hidden="1">
      <c r="A188" s="67"/>
      <c r="B188" s="81" t="s">
        <v>12</v>
      </c>
      <c r="C188" s="97" t="s">
        <v>13</v>
      </c>
      <c r="D188" s="31">
        <v>0</v>
      </c>
      <c r="E188" s="31">
        <v>0</v>
      </c>
      <c r="F188" s="31">
        <v>0</v>
      </c>
      <c r="G188" s="34" t="e">
        <f>F188/D188*100</f>
        <v>#DIV/0!</v>
      </c>
      <c r="H188" s="34" t="e">
        <f>F188/E188*100</f>
        <v>#DIV/0!</v>
      </c>
      <c r="I188" s="67"/>
    </row>
    <row r="189" spans="1:9" ht="27">
      <c r="A189" s="67"/>
      <c r="B189" s="82" t="s">
        <v>438</v>
      </c>
      <c r="C189" s="80" t="s">
        <v>43</v>
      </c>
      <c r="D189" s="25">
        <f>SUM(D190:D196)</f>
        <v>2011200</v>
      </c>
      <c r="E189" s="25">
        <f>SUM(E190:E196)</f>
        <v>2094900</v>
      </c>
      <c r="F189" s="25">
        <f>SUM(F190:F196)</f>
        <v>2094652.68</v>
      </c>
      <c r="G189" s="26">
        <f aca="true" t="shared" si="11" ref="G189:G203">F189/D189*100</f>
        <v>104.14939737470166</v>
      </c>
      <c r="H189" s="26">
        <f aca="true" t="shared" si="12" ref="H189:H203">F189/E189*100</f>
        <v>99.98819418587999</v>
      </c>
      <c r="I189" s="67"/>
    </row>
    <row r="190" spans="1:9" ht="13.5">
      <c r="A190" s="67"/>
      <c r="B190" s="98" t="s">
        <v>6</v>
      </c>
      <c r="C190" s="97" t="s">
        <v>7</v>
      </c>
      <c r="D190" s="31">
        <v>1671900</v>
      </c>
      <c r="E190" s="31">
        <v>1706900</v>
      </c>
      <c r="F190" s="31">
        <v>1706755.98</v>
      </c>
      <c r="G190" s="34">
        <f t="shared" si="11"/>
        <v>102.0848124887852</v>
      </c>
      <c r="H190" s="34">
        <f t="shared" si="12"/>
        <v>99.99156248169196</v>
      </c>
      <c r="I190" s="67"/>
    </row>
    <row r="191" spans="1:9" ht="13.5">
      <c r="A191" s="67"/>
      <c r="B191" s="98" t="s">
        <v>8</v>
      </c>
      <c r="C191" s="97" t="s">
        <v>9</v>
      </c>
      <c r="D191" s="31">
        <v>332300</v>
      </c>
      <c r="E191" s="31">
        <v>326000</v>
      </c>
      <c r="F191" s="31">
        <v>325934.36</v>
      </c>
      <c r="G191" s="34">
        <f t="shared" si="11"/>
        <v>98.08436954559133</v>
      </c>
      <c r="H191" s="34">
        <f t="shared" si="12"/>
        <v>99.97986503067484</v>
      </c>
      <c r="I191" s="67"/>
    </row>
    <row r="192" spans="1:9" ht="13.5">
      <c r="A192" s="67"/>
      <c r="B192" s="98" t="s">
        <v>10</v>
      </c>
      <c r="C192" s="97" t="s">
        <v>11</v>
      </c>
      <c r="D192" s="31">
        <v>3000</v>
      </c>
      <c r="E192" s="31">
        <v>62000</v>
      </c>
      <c r="F192" s="31">
        <v>61962.34</v>
      </c>
      <c r="G192" s="34">
        <f t="shared" si="11"/>
        <v>2065.411333333333</v>
      </c>
      <c r="H192" s="34">
        <f t="shared" si="12"/>
        <v>99.93925806451612</v>
      </c>
      <c r="I192" s="67"/>
    </row>
    <row r="193" spans="1:9" ht="13.5">
      <c r="A193" s="67"/>
      <c r="B193" s="98" t="s">
        <v>12</v>
      </c>
      <c r="C193" s="97" t="s">
        <v>13</v>
      </c>
      <c r="D193" s="31">
        <v>4000</v>
      </c>
      <c r="E193" s="31">
        <v>0</v>
      </c>
      <c r="F193" s="31">
        <v>0</v>
      </c>
      <c r="G193" s="34">
        <f t="shared" si="11"/>
        <v>0</v>
      </c>
      <c r="H193" s="34">
        <v>0</v>
      </c>
      <c r="I193" s="67"/>
    </row>
    <row r="194" spans="1:9" ht="13.5" hidden="1">
      <c r="A194" s="67"/>
      <c r="B194" s="98" t="s">
        <v>16</v>
      </c>
      <c r="C194" s="97" t="s">
        <v>17</v>
      </c>
      <c r="D194" s="31"/>
      <c r="E194" s="31"/>
      <c r="F194" s="31"/>
      <c r="G194" s="34" t="e">
        <f t="shared" si="11"/>
        <v>#DIV/0!</v>
      </c>
      <c r="H194" s="34">
        <v>0</v>
      </c>
      <c r="I194" s="67"/>
    </row>
    <row r="195" spans="1:9" ht="13.5" hidden="1">
      <c r="A195" s="67"/>
      <c r="B195" s="98" t="s">
        <v>18</v>
      </c>
      <c r="C195" s="97" t="s">
        <v>19</v>
      </c>
      <c r="D195" s="31"/>
      <c r="E195" s="31"/>
      <c r="F195" s="31"/>
      <c r="G195" s="34" t="e">
        <f t="shared" si="11"/>
        <v>#DIV/0!</v>
      </c>
      <c r="H195" s="34" t="e">
        <f t="shared" si="12"/>
        <v>#DIV/0!</v>
      </c>
      <c r="I195" s="67"/>
    </row>
    <row r="196" spans="1:9" ht="13.5" hidden="1">
      <c r="A196" s="67"/>
      <c r="B196" s="98" t="s">
        <v>20</v>
      </c>
      <c r="C196" s="97" t="s">
        <v>21</v>
      </c>
      <c r="D196" s="31"/>
      <c r="E196" s="31"/>
      <c r="F196" s="31"/>
      <c r="G196" s="34" t="e">
        <f t="shared" si="11"/>
        <v>#DIV/0!</v>
      </c>
      <c r="H196" s="34" t="e">
        <f t="shared" si="12"/>
        <v>#DIV/0!</v>
      </c>
      <c r="I196" s="67"/>
    </row>
    <row r="197" spans="1:9" ht="69">
      <c r="A197" s="67"/>
      <c r="B197" s="82" t="s">
        <v>440</v>
      </c>
      <c r="C197" s="80" t="s">
        <v>303</v>
      </c>
      <c r="D197" s="25">
        <f>SUM(D198)</f>
        <v>715000</v>
      </c>
      <c r="E197" s="25">
        <f>SUM(E198)</f>
        <v>1101000</v>
      </c>
      <c r="F197" s="25">
        <f>SUM(F198)</f>
        <v>1015987.58</v>
      </c>
      <c r="G197" s="26">
        <f>F197/D197*100</f>
        <v>142.09616503496503</v>
      </c>
      <c r="H197" s="26">
        <f>F197/E197*100</f>
        <v>92.27861762034514</v>
      </c>
      <c r="I197" s="67"/>
    </row>
    <row r="198" spans="1:9" ht="13.5">
      <c r="A198" s="67"/>
      <c r="B198" s="81" t="s">
        <v>38</v>
      </c>
      <c r="C198" s="97" t="s">
        <v>39</v>
      </c>
      <c r="D198" s="31">
        <v>715000</v>
      </c>
      <c r="E198" s="31">
        <v>1101000</v>
      </c>
      <c r="F198" s="31">
        <v>1015987.58</v>
      </c>
      <c r="G198" s="34">
        <f>F198/D198*100</f>
        <v>142.09616503496503</v>
      </c>
      <c r="H198" s="34">
        <f>F198/E198*100</f>
        <v>92.27861762034514</v>
      </c>
      <c r="I198" s="67"/>
    </row>
    <row r="199" spans="1:9" ht="27">
      <c r="A199" s="67"/>
      <c r="B199" s="82" t="s">
        <v>439</v>
      </c>
      <c r="C199" s="80" t="s">
        <v>44</v>
      </c>
      <c r="D199" s="25">
        <f>SUM(D200:D203)</f>
        <v>1008000</v>
      </c>
      <c r="E199" s="25">
        <f>SUM(E200:E203)</f>
        <v>6609000</v>
      </c>
      <c r="F199" s="25">
        <f>SUM(F200:F203)</f>
        <v>5270231.609999999</v>
      </c>
      <c r="G199" s="26">
        <f t="shared" si="11"/>
        <v>522.8404374999999</v>
      </c>
      <c r="H199" s="26">
        <f t="shared" si="12"/>
        <v>79.74325329096685</v>
      </c>
      <c r="I199" s="67"/>
    </row>
    <row r="200" spans="1:9" ht="13.5">
      <c r="A200" s="67"/>
      <c r="B200" s="98" t="s">
        <v>10</v>
      </c>
      <c r="C200" s="97" t="s">
        <v>11</v>
      </c>
      <c r="D200" s="31">
        <v>0</v>
      </c>
      <c r="E200" s="31">
        <v>493530</v>
      </c>
      <c r="F200" s="31">
        <v>328701</v>
      </c>
      <c r="G200" s="34">
        <v>0</v>
      </c>
      <c r="H200" s="34">
        <f>F200/E200*100</f>
        <v>66.602030271716</v>
      </c>
      <c r="I200" s="67"/>
    </row>
    <row r="201" spans="1:9" ht="13.5">
      <c r="A201" s="67"/>
      <c r="B201" s="98" t="s">
        <v>12</v>
      </c>
      <c r="C201" s="97" t="s">
        <v>13</v>
      </c>
      <c r="D201" s="31">
        <v>0</v>
      </c>
      <c r="E201" s="31">
        <v>1029820</v>
      </c>
      <c r="F201" s="31">
        <v>870507.4</v>
      </c>
      <c r="G201" s="34">
        <v>0</v>
      </c>
      <c r="H201" s="34">
        <f>F201/E201*100</f>
        <v>84.53005379580898</v>
      </c>
      <c r="I201" s="67"/>
    </row>
    <row r="202" spans="1:9" ht="31.5" customHeight="1">
      <c r="A202" s="67"/>
      <c r="B202" s="81" t="s">
        <v>26</v>
      </c>
      <c r="C202" s="99" t="s">
        <v>27</v>
      </c>
      <c r="D202" s="31">
        <v>0</v>
      </c>
      <c r="E202" s="31">
        <v>40650</v>
      </c>
      <c r="F202" s="31">
        <v>40650</v>
      </c>
      <c r="G202" s="34">
        <v>0</v>
      </c>
      <c r="H202" s="34">
        <f>F202/E202*100</f>
        <v>100</v>
      </c>
      <c r="I202" s="67"/>
    </row>
    <row r="203" spans="1:9" ht="13.5">
      <c r="A203" s="67"/>
      <c r="B203" s="98" t="s">
        <v>38</v>
      </c>
      <c r="C203" s="97" t="s">
        <v>39</v>
      </c>
      <c r="D203" s="31">
        <v>1008000</v>
      </c>
      <c r="E203" s="31">
        <v>5045000</v>
      </c>
      <c r="F203" s="31">
        <v>4030373.21</v>
      </c>
      <c r="G203" s="34">
        <f t="shared" si="11"/>
        <v>399.83861210317457</v>
      </c>
      <c r="H203" s="34">
        <f t="shared" si="12"/>
        <v>79.88846798810704</v>
      </c>
      <c r="I203" s="67"/>
    </row>
    <row r="204" spans="1:9" ht="27">
      <c r="A204" s="67"/>
      <c r="B204" s="79" t="s">
        <v>87</v>
      </c>
      <c r="C204" s="80" t="s">
        <v>88</v>
      </c>
      <c r="D204" s="25">
        <f>D205+D210+D221+D223+D234+D244+D255+D264+D268+D270+D272+D278+D290+D287</f>
        <v>21889800</v>
      </c>
      <c r="E204" s="25">
        <f>E205+E210+E221+E223+E234+E244+E255+E264+E268+E270+E272+E278+E290+E287</f>
        <v>22037057.11</v>
      </c>
      <c r="F204" s="25">
        <f>F205+F210+F221+F223+F234+F244+F255+F264+F268+F270+F272+F278+F290+F287</f>
        <v>21728151.23</v>
      </c>
      <c r="G204" s="26">
        <f aca="true" t="shared" si="13" ref="G204:G249">F204/D204*100</f>
        <v>99.26153381940446</v>
      </c>
      <c r="H204" s="26">
        <f t="shared" si="5"/>
        <v>98.59824350203357</v>
      </c>
      <c r="I204" s="67"/>
    </row>
    <row r="205" spans="1:9" ht="41.25">
      <c r="A205" s="67"/>
      <c r="B205" s="79" t="s">
        <v>89</v>
      </c>
      <c r="C205" s="80" t="s">
        <v>60</v>
      </c>
      <c r="D205" s="25">
        <f>SUM(D206:D209)</f>
        <v>460300</v>
      </c>
      <c r="E205" s="25">
        <f>SUM(E206:E209)</f>
        <v>527222</v>
      </c>
      <c r="F205" s="25">
        <f>SUM(F206:F209)</f>
        <v>527020.46</v>
      </c>
      <c r="G205" s="26">
        <f t="shared" si="13"/>
        <v>114.4949945687595</v>
      </c>
      <c r="H205" s="26">
        <f t="shared" si="5"/>
        <v>99.96177321887174</v>
      </c>
      <c r="I205" s="67"/>
    </row>
    <row r="206" spans="1:9" ht="13.5">
      <c r="A206" s="67"/>
      <c r="B206" s="81" t="s">
        <v>6</v>
      </c>
      <c r="C206" s="97" t="s">
        <v>7</v>
      </c>
      <c r="D206" s="31">
        <v>377300</v>
      </c>
      <c r="E206" s="31">
        <v>427605</v>
      </c>
      <c r="F206" s="31">
        <v>427557.75</v>
      </c>
      <c r="G206" s="34">
        <f t="shared" si="13"/>
        <v>113.32036840710312</v>
      </c>
      <c r="H206" s="34">
        <f t="shared" si="5"/>
        <v>99.98895008243589</v>
      </c>
      <c r="I206" s="67"/>
    </row>
    <row r="207" spans="1:9" ht="13.5">
      <c r="A207" s="67"/>
      <c r="B207" s="81" t="s">
        <v>8</v>
      </c>
      <c r="C207" s="97" t="s">
        <v>9</v>
      </c>
      <c r="D207" s="31">
        <v>83000</v>
      </c>
      <c r="E207" s="31">
        <v>94117</v>
      </c>
      <c r="F207" s="31">
        <v>94062.71</v>
      </c>
      <c r="G207" s="34">
        <f t="shared" si="13"/>
        <v>113.32856626506025</v>
      </c>
      <c r="H207" s="34">
        <f t="shared" si="5"/>
        <v>99.9423164784258</v>
      </c>
      <c r="I207" s="67"/>
    </row>
    <row r="208" spans="1:9" ht="13.5">
      <c r="A208" s="67"/>
      <c r="B208" s="98" t="s">
        <v>10</v>
      </c>
      <c r="C208" s="97" t="s">
        <v>11</v>
      </c>
      <c r="D208" s="31">
        <v>0</v>
      </c>
      <c r="E208" s="31">
        <v>4100</v>
      </c>
      <c r="F208" s="31">
        <v>4100</v>
      </c>
      <c r="G208" s="34">
        <v>0</v>
      </c>
      <c r="H208" s="34">
        <f t="shared" si="5"/>
        <v>100</v>
      </c>
      <c r="I208" s="67"/>
    </row>
    <row r="209" spans="1:9" ht="27">
      <c r="A209" s="67"/>
      <c r="B209" s="81" t="s">
        <v>26</v>
      </c>
      <c r="C209" s="99" t="s">
        <v>27</v>
      </c>
      <c r="D209" s="31">
        <v>0</v>
      </c>
      <c r="E209" s="31">
        <v>1400</v>
      </c>
      <c r="F209" s="31">
        <v>1300</v>
      </c>
      <c r="G209" s="34">
        <v>0</v>
      </c>
      <c r="H209" s="34">
        <f>F209/E209*100</f>
        <v>92.85714285714286</v>
      </c>
      <c r="I209" s="67"/>
    </row>
    <row r="210" spans="1:9" ht="13.5">
      <c r="A210" s="67"/>
      <c r="B210" s="79" t="s">
        <v>90</v>
      </c>
      <c r="C210" s="80" t="s">
        <v>91</v>
      </c>
      <c r="D210" s="25">
        <f>SUM(D211:D220)</f>
        <v>4059000</v>
      </c>
      <c r="E210" s="25">
        <f>SUM(E211:E220)</f>
        <v>3941210</v>
      </c>
      <c r="F210" s="25">
        <f>SUM(F211:F220)</f>
        <v>3892778.2</v>
      </c>
      <c r="G210" s="26">
        <f t="shared" si="13"/>
        <v>95.90485833949249</v>
      </c>
      <c r="H210" s="26">
        <f t="shared" si="5"/>
        <v>98.77114388728336</v>
      </c>
      <c r="I210" s="67"/>
    </row>
    <row r="211" spans="1:9" ht="13.5">
      <c r="A211" s="67"/>
      <c r="B211" s="81" t="s">
        <v>6</v>
      </c>
      <c r="C211" s="97" t="s">
        <v>7</v>
      </c>
      <c r="D211" s="31">
        <v>3020100</v>
      </c>
      <c r="E211" s="31">
        <v>3021710</v>
      </c>
      <c r="F211" s="31">
        <v>3008269.56</v>
      </c>
      <c r="G211" s="34">
        <f t="shared" si="13"/>
        <v>99.6082765471342</v>
      </c>
      <c r="H211" s="34">
        <f t="shared" si="5"/>
        <v>99.55520417247187</v>
      </c>
      <c r="I211" s="67"/>
    </row>
    <row r="212" spans="1:9" ht="13.5">
      <c r="A212" s="67"/>
      <c r="B212" s="81" t="s">
        <v>8</v>
      </c>
      <c r="C212" s="97" t="s">
        <v>9</v>
      </c>
      <c r="D212" s="31">
        <v>664400</v>
      </c>
      <c r="E212" s="31">
        <v>629948</v>
      </c>
      <c r="F212" s="31">
        <v>622847.73</v>
      </c>
      <c r="G212" s="34">
        <f t="shared" si="13"/>
        <v>93.7458955448525</v>
      </c>
      <c r="H212" s="34">
        <f t="shared" si="5"/>
        <v>98.87287998374468</v>
      </c>
      <c r="I212" s="67"/>
    </row>
    <row r="213" spans="1:9" ht="13.5" hidden="1">
      <c r="A213" s="67"/>
      <c r="B213" s="81" t="s">
        <v>10</v>
      </c>
      <c r="C213" s="97" t="s">
        <v>11</v>
      </c>
      <c r="D213" s="31">
        <v>0</v>
      </c>
      <c r="E213" s="31">
        <v>0</v>
      </c>
      <c r="F213" s="31">
        <v>0</v>
      </c>
      <c r="G213" s="34" t="e">
        <f t="shared" si="13"/>
        <v>#DIV/0!</v>
      </c>
      <c r="H213" s="34" t="e">
        <f t="shared" si="5"/>
        <v>#DIV/0!</v>
      </c>
      <c r="I213" s="67"/>
    </row>
    <row r="214" spans="1:9" ht="13.5">
      <c r="A214" s="67"/>
      <c r="B214" s="81" t="s">
        <v>12</v>
      </c>
      <c r="C214" s="97" t="s">
        <v>13</v>
      </c>
      <c r="D214" s="31">
        <v>3000</v>
      </c>
      <c r="E214" s="31">
        <v>5052</v>
      </c>
      <c r="F214" s="31">
        <v>5048</v>
      </c>
      <c r="G214" s="34">
        <f t="shared" si="13"/>
        <v>168.26666666666668</v>
      </c>
      <c r="H214" s="34">
        <f t="shared" si="5"/>
        <v>99.92082343626286</v>
      </c>
      <c r="I214" s="67"/>
    </row>
    <row r="215" spans="1:9" ht="13.5" hidden="1">
      <c r="A215" s="67"/>
      <c r="B215" s="81" t="s">
        <v>14</v>
      </c>
      <c r="C215" s="97" t="s">
        <v>15</v>
      </c>
      <c r="D215" s="31"/>
      <c r="E215" s="31"/>
      <c r="F215" s="31"/>
      <c r="G215" s="34" t="e">
        <f t="shared" si="13"/>
        <v>#DIV/0!</v>
      </c>
      <c r="H215" s="34" t="e">
        <f t="shared" si="5"/>
        <v>#DIV/0!</v>
      </c>
      <c r="I215" s="67"/>
    </row>
    <row r="216" spans="1:9" ht="13.5">
      <c r="A216" s="67"/>
      <c r="B216" s="81" t="s">
        <v>16</v>
      </c>
      <c r="C216" s="97" t="s">
        <v>17</v>
      </c>
      <c r="D216" s="31">
        <v>351100</v>
      </c>
      <c r="E216" s="31">
        <v>263000</v>
      </c>
      <c r="F216" s="31">
        <v>237639.1</v>
      </c>
      <c r="G216" s="34">
        <f t="shared" si="13"/>
        <v>67.68416405582455</v>
      </c>
      <c r="H216" s="34">
        <f t="shared" si="5"/>
        <v>90.35707224334601</v>
      </c>
      <c r="I216" s="67"/>
    </row>
    <row r="217" spans="1:9" ht="13.5">
      <c r="A217" s="67"/>
      <c r="B217" s="81" t="s">
        <v>18</v>
      </c>
      <c r="C217" s="97" t="s">
        <v>19</v>
      </c>
      <c r="D217" s="31">
        <v>9200</v>
      </c>
      <c r="E217" s="31">
        <v>7200</v>
      </c>
      <c r="F217" s="31">
        <v>6767.27</v>
      </c>
      <c r="G217" s="34">
        <f t="shared" si="13"/>
        <v>73.55728260869566</v>
      </c>
      <c r="H217" s="34">
        <f t="shared" si="5"/>
        <v>93.98986111111111</v>
      </c>
      <c r="I217" s="67"/>
    </row>
    <row r="218" spans="1:9" ht="13.5">
      <c r="A218" s="67"/>
      <c r="B218" s="81" t="s">
        <v>20</v>
      </c>
      <c r="C218" s="97" t="s">
        <v>21</v>
      </c>
      <c r="D218" s="31">
        <v>10000</v>
      </c>
      <c r="E218" s="31">
        <v>10000</v>
      </c>
      <c r="F218" s="31">
        <v>8542.54</v>
      </c>
      <c r="G218" s="34">
        <f t="shared" si="13"/>
        <v>85.42540000000001</v>
      </c>
      <c r="H218" s="34">
        <f t="shared" si="5"/>
        <v>85.42540000000001</v>
      </c>
      <c r="I218" s="67"/>
    </row>
    <row r="219" spans="1:9" ht="27">
      <c r="A219" s="67"/>
      <c r="B219" s="81" t="s">
        <v>24</v>
      </c>
      <c r="C219" s="97" t="s">
        <v>25</v>
      </c>
      <c r="D219" s="31">
        <v>1200</v>
      </c>
      <c r="E219" s="31">
        <v>1200</v>
      </c>
      <c r="F219" s="31">
        <v>744</v>
      </c>
      <c r="G219" s="34">
        <f t="shared" si="13"/>
        <v>62</v>
      </c>
      <c r="H219" s="34">
        <f t="shared" si="5"/>
        <v>62</v>
      </c>
      <c r="I219" s="67"/>
    </row>
    <row r="220" spans="1:9" ht="27">
      <c r="A220" s="67"/>
      <c r="B220" s="81" t="s">
        <v>26</v>
      </c>
      <c r="C220" s="99" t="s">
        <v>27</v>
      </c>
      <c r="D220" s="31">
        <v>0</v>
      </c>
      <c r="E220" s="31">
        <v>3100</v>
      </c>
      <c r="F220" s="31">
        <v>2920</v>
      </c>
      <c r="G220" s="34">
        <v>0</v>
      </c>
      <c r="H220" s="34">
        <f>F220/E220*100</f>
        <v>94.19354838709677</v>
      </c>
      <c r="I220" s="67"/>
    </row>
    <row r="221" spans="1:9" ht="41.25">
      <c r="A221" s="67"/>
      <c r="B221" s="79" t="s">
        <v>92</v>
      </c>
      <c r="C221" s="80" t="s">
        <v>93</v>
      </c>
      <c r="D221" s="25">
        <f>D222</f>
        <v>12000</v>
      </c>
      <c r="E221" s="25">
        <f>E222</f>
        <v>3150</v>
      </c>
      <c r="F221" s="25">
        <f>F222</f>
        <v>3150</v>
      </c>
      <c r="G221" s="26">
        <f t="shared" si="13"/>
        <v>26.25</v>
      </c>
      <c r="H221" s="26">
        <f t="shared" si="5"/>
        <v>100</v>
      </c>
      <c r="I221" s="67"/>
    </row>
    <row r="222" spans="1:9" ht="18.75" customHeight="1">
      <c r="A222" s="67"/>
      <c r="B222" s="81" t="s">
        <v>10</v>
      </c>
      <c r="C222" s="97" t="s">
        <v>11</v>
      </c>
      <c r="D222" s="31">
        <v>12000</v>
      </c>
      <c r="E222" s="31">
        <v>3150</v>
      </c>
      <c r="F222" s="31">
        <v>3150</v>
      </c>
      <c r="G222" s="34">
        <f t="shared" si="13"/>
        <v>26.25</v>
      </c>
      <c r="H222" s="34">
        <f t="shared" si="5"/>
        <v>100</v>
      </c>
      <c r="I222" s="67"/>
    </row>
    <row r="223" spans="1:9" ht="13.5">
      <c r="A223" s="67"/>
      <c r="B223" s="79" t="s">
        <v>94</v>
      </c>
      <c r="C223" s="80" t="s">
        <v>95</v>
      </c>
      <c r="D223" s="25">
        <f>SUM(D224:D233)</f>
        <v>4755900</v>
      </c>
      <c r="E223" s="25">
        <f>SUM(E224:E233)</f>
        <v>4743274</v>
      </c>
      <c r="F223" s="25">
        <f>SUM(F224:F233)</f>
        <v>4668127.07</v>
      </c>
      <c r="G223" s="26">
        <f t="shared" si="13"/>
        <v>98.15444122037891</v>
      </c>
      <c r="H223" s="26">
        <f t="shared" si="5"/>
        <v>98.41571602230866</v>
      </c>
      <c r="I223" s="67"/>
    </row>
    <row r="224" spans="1:9" ht="13.5">
      <c r="A224" s="67"/>
      <c r="B224" s="81" t="s">
        <v>6</v>
      </c>
      <c r="C224" s="97" t="s">
        <v>7</v>
      </c>
      <c r="D224" s="31">
        <v>3485000</v>
      </c>
      <c r="E224" s="31">
        <v>3523210</v>
      </c>
      <c r="F224" s="31">
        <v>3487165.22</v>
      </c>
      <c r="G224" s="34">
        <f t="shared" si="13"/>
        <v>100.06212969870876</v>
      </c>
      <c r="H224" s="34">
        <f t="shared" si="5"/>
        <v>98.97693353504333</v>
      </c>
      <c r="I224" s="67"/>
    </row>
    <row r="225" spans="1:9" ht="13.5">
      <c r="A225" s="67"/>
      <c r="B225" s="81" t="s">
        <v>8</v>
      </c>
      <c r="C225" s="97" t="s">
        <v>9</v>
      </c>
      <c r="D225" s="31">
        <v>871200</v>
      </c>
      <c r="E225" s="31">
        <v>846800</v>
      </c>
      <c r="F225" s="31">
        <v>830536.73</v>
      </c>
      <c r="G225" s="34">
        <f t="shared" si="13"/>
        <v>95.33249885215794</v>
      </c>
      <c r="H225" s="34">
        <f t="shared" si="5"/>
        <v>98.07944378837978</v>
      </c>
      <c r="I225" s="67"/>
    </row>
    <row r="226" spans="1:9" ht="13.5">
      <c r="A226" s="67"/>
      <c r="B226" s="81" t="s">
        <v>10</v>
      </c>
      <c r="C226" s="97" t="s">
        <v>11</v>
      </c>
      <c r="D226" s="31">
        <v>10000</v>
      </c>
      <c r="E226" s="31">
        <v>14000</v>
      </c>
      <c r="F226" s="31">
        <v>14000</v>
      </c>
      <c r="G226" s="34">
        <f t="shared" si="13"/>
        <v>140</v>
      </c>
      <c r="H226" s="34">
        <f t="shared" si="5"/>
        <v>100</v>
      </c>
      <c r="I226" s="67"/>
    </row>
    <row r="227" spans="1:9" ht="13.5">
      <c r="A227" s="67"/>
      <c r="B227" s="81" t="s">
        <v>12</v>
      </c>
      <c r="C227" s="97" t="s">
        <v>13</v>
      </c>
      <c r="D227" s="31">
        <v>9000</v>
      </c>
      <c r="E227" s="31">
        <v>47664</v>
      </c>
      <c r="F227" s="31">
        <v>47531.48</v>
      </c>
      <c r="G227" s="34">
        <f t="shared" si="13"/>
        <v>528.1275555555557</v>
      </c>
      <c r="H227" s="34">
        <f t="shared" si="5"/>
        <v>99.72197045988588</v>
      </c>
      <c r="I227" s="67"/>
    </row>
    <row r="228" spans="1:9" ht="13.5" hidden="1">
      <c r="A228" s="67"/>
      <c r="B228" s="81" t="s">
        <v>14</v>
      </c>
      <c r="C228" s="97" t="s">
        <v>15</v>
      </c>
      <c r="D228" s="31"/>
      <c r="E228" s="31"/>
      <c r="F228" s="31"/>
      <c r="G228" s="34" t="e">
        <f t="shared" si="13"/>
        <v>#DIV/0!</v>
      </c>
      <c r="H228" s="34" t="e">
        <f t="shared" si="5"/>
        <v>#DIV/0!</v>
      </c>
      <c r="I228" s="67"/>
    </row>
    <row r="229" spans="1:9" ht="13.5">
      <c r="A229" s="67"/>
      <c r="B229" s="81" t="s">
        <v>16</v>
      </c>
      <c r="C229" s="97" t="s">
        <v>17</v>
      </c>
      <c r="D229" s="31">
        <v>360300</v>
      </c>
      <c r="E229" s="31">
        <v>292500</v>
      </c>
      <c r="F229" s="31">
        <v>270611.37</v>
      </c>
      <c r="G229" s="34">
        <f t="shared" si="13"/>
        <v>75.1072356369692</v>
      </c>
      <c r="H229" s="34">
        <f t="shared" si="5"/>
        <v>92.51670769230769</v>
      </c>
      <c r="I229" s="67"/>
    </row>
    <row r="230" spans="1:9" ht="13.5">
      <c r="A230" s="67"/>
      <c r="B230" s="81" t="s">
        <v>18</v>
      </c>
      <c r="C230" s="97" t="s">
        <v>19</v>
      </c>
      <c r="D230" s="31">
        <v>9200</v>
      </c>
      <c r="E230" s="31">
        <v>6200</v>
      </c>
      <c r="F230" s="31">
        <v>6161.25</v>
      </c>
      <c r="G230" s="34">
        <f t="shared" si="13"/>
        <v>66.97010869565217</v>
      </c>
      <c r="H230" s="34">
        <f t="shared" si="5"/>
        <v>99.375</v>
      </c>
      <c r="I230" s="67"/>
    </row>
    <row r="231" spans="1:9" ht="13.5">
      <c r="A231" s="67"/>
      <c r="B231" s="81" t="s">
        <v>20</v>
      </c>
      <c r="C231" s="97" t="s">
        <v>21</v>
      </c>
      <c r="D231" s="31">
        <v>10000</v>
      </c>
      <c r="E231" s="31">
        <v>10000</v>
      </c>
      <c r="F231" s="31">
        <v>9757.02</v>
      </c>
      <c r="G231" s="34">
        <f t="shared" si="13"/>
        <v>97.5702</v>
      </c>
      <c r="H231" s="34">
        <f t="shared" si="5"/>
        <v>97.5702</v>
      </c>
      <c r="I231" s="67"/>
    </row>
    <row r="232" spans="1:9" ht="27">
      <c r="A232" s="67"/>
      <c r="B232" s="81" t="s">
        <v>24</v>
      </c>
      <c r="C232" s="97" t="s">
        <v>25</v>
      </c>
      <c r="D232" s="31">
        <v>1200</v>
      </c>
      <c r="E232" s="31">
        <v>1200</v>
      </c>
      <c r="F232" s="31">
        <v>744</v>
      </c>
      <c r="G232" s="34">
        <f t="shared" si="13"/>
        <v>62</v>
      </c>
      <c r="H232" s="34">
        <f t="shared" si="5"/>
        <v>62</v>
      </c>
      <c r="I232" s="67"/>
    </row>
    <row r="233" spans="1:9" ht="27">
      <c r="A233" s="67"/>
      <c r="B233" s="81" t="s">
        <v>26</v>
      </c>
      <c r="C233" s="99" t="s">
        <v>27</v>
      </c>
      <c r="D233" s="31">
        <v>0</v>
      </c>
      <c r="E233" s="31">
        <v>1700</v>
      </c>
      <c r="F233" s="31">
        <v>1620</v>
      </c>
      <c r="G233" s="34">
        <v>0</v>
      </c>
      <c r="H233" s="34">
        <f>F233/E233*100</f>
        <v>95.29411764705881</v>
      </c>
      <c r="I233" s="67"/>
    </row>
    <row r="234" spans="1:9" ht="13.5">
      <c r="A234" s="67"/>
      <c r="B234" s="79" t="s">
        <v>96</v>
      </c>
      <c r="C234" s="80" t="s">
        <v>97</v>
      </c>
      <c r="D234" s="25">
        <f>SUM(D235:D243)</f>
        <v>430300</v>
      </c>
      <c r="E234" s="25">
        <f>SUM(E235:E243)</f>
        <v>404200</v>
      </c>
      <c r="F234" s="25">
        <f>SUM(F235:F243)</f>
        <v>394031.72</v>
      </c>
      <c r="G234" s="26">
        <f t="shared" si="13"/>
        <v>91.57139669997676</v>
      </c>
      <c r="H234" s="26">
        <f t="shared" si="5"/>
        <v>97.48434438396832</v>
      </c>
      <c r="I234" s="67"/>
    </row>
    <row r="235" spans="1:9" ht="13.5">
      <c r="A235" s="67"/>
      <c r="B235" s="81" t="s">
        <v>6</v>
      </c>
      <c r="C235" s="97" t="s">
        <v>7</v>
      </c>
      <c r="D235" s="31">
        <v>245000</v>
      </c>
      <c r="E235" s="31">
        <v>230000</v>
      </c>
      <c r="F235" s="31">
        <v>224937.55</v>
      </c>
      <c r="G235" s="34">
        <f t="shared" si="13"/>
        <v>91.81124489795917</v>
      </c>
      <c r="H235" s="34">
        <f t="shared" si="5"/>
        <v>97.7989347826087</v>
      </c>
      <c r="I235" s="67"/>
    </row>
    <row r="236" spans="1:9" ht="13.5">
      <c r="A236" s="67"/>
      <c r="B236" s="81" t="s">
        <v>8</v>
      </c>
      <c r="C236" s="97" t="s">
        <v>9</v>
      </c>
      <c r="D236" s="31">
        <v>53900</v>
      </c>
      <c r="E236" s="31">
        <v>51448</v>
      </c>
      <c r="F236" s="31">
        <v>50325.12</v>
      </c>
      <c r="G236" s="34">
        <f t="shared" si="13"/>
        <v>93.36756957328386</v>
      </c>
      <c r="H236" s="34">
        <f t="shared" si="5"/>
        <v>97.81744674234179</v>
      </c>
      <c r="I236" s="67"/>
    </row>
    <row r="237" spans="1:9" ht="13.5">
      <c r="A237" s="67"/>
      <c r="B237" s="81" t="s">
        <v>10</v>
      </c>
      <c r="C237" s="97" t="s">
        <v>11</v>
      </c>
      <c r="D237" s="31">
        <v>0</v>
      </c>
      <c r="E237" s="31">
        <v>8200</v>
      </c>
      <c r="F237" s="31">
        <v>8200</v>
      </c>
      <c r="G237" s="34">
        <v>0</v>
      </c>
      <c r="H237" s="34">
        <f t="shared" si="5"/>
        <v>100</v>
      </c>
      <c r="I237" s="67"/>
    </row>
    <row r="238" spans="1:9" ht="13.5">
      <c r="A238" s="67"/>
      <c r="B238" s="81" t="s">
        <v>12</v>
      </c>
      <c r="C238" s="97" t="s">
        <v>13</v>
      </c>
      <c r="D238" s="31">
        <v>3000</v>
      </c>
      <c r="E238" s="31">
        <v>5052</v>
      </c>
      <c r="F238" s="31">
        <v>5048</v>
      </c>
      <c r="G238" s="34">
        <f t="shared" si="13"/>
        <v>168.26666666666668</v>
      </c>
      <c r="H238" s="34">
        <f t="shared" si="5"/>
        <v>99.92082343626286</v>
      </c>
      <c r="I238" s="67"/>
    </row>
    <row r="239" spans="1:9" ht="13.5">
      <c r="A239" s="67"/>
      <c r="B239" s="81" t="s">
        <v>16</v>
      </c>
      <c r="C239" s="97" t="s">
        <v>17</v>
      </c>
      <c r="D239" s="31">
        <v>117800</v>
      </c>
      <c r="E239" s="31">
        <v>97500</v>
      </c>
      <c r="F239" s="31">
        <v>95521.07</v>
      </c>
      <c r="G239" s="34">
        <f t="shared" si="13"/>
        <v>81.08749575551784</v>
      </c>
      <c r="H239" s="34">
        <f t="shared" si="5"/>
        <v>97.97032820512821</v>
      </c>
      <c r="I239" s="67"/>
    </row>
    <row r="240" spans="1:9" ht="13.5">
      <c r="A240" s="67"/>
      <c r="B240" s="81" t="s">
        <v>18</v>
      </c>
      <c r="C240" s="97" t="s">
        <v>19</v>
      </c>
      <c r="D240" s="31">
        <v>2500</v>
      </c>
      <c r="E240" s="31">
        <v>2500</v>
      </c>
      <c r="F240" s="31">
        <v>2121.05</v>
      </c>
      <c r="G240" s="34">
        <f t="shared" si="13"/>
        <v>84.84200000000001</v>
      </c>
      <c r="H240" s="34">
        <f t="shared" si="5"/>
        <v>84.84200000000001</v>
      </c>
      <c r="I240" s="67"/>
    </row>
    <row r="241" spans="1:9" ht="13.5">
      <c r="A241" s="67"/>
      <c r="B241" s="81" t="s">
        <v>20</v>
      </c>
      <c r="C241" s="97" t="s">
        <v>21</v>
      </c>
      <c r="D241" s="31">
        <v>8000</v>
      </c>
      <c r="E241" s="31">
        <v>8000</v>
      </c>
      <c r="F241" s="31">
        <v>6506.93</v>
      </c>
      <c r="G241" s="34">
        <f t="shared" si="13"/>
        <v>81.33662500000001</v>
      </c>
      <c r="H241" s="34">
        <f t="shared" si="5"/>
        <v>81.33662500000001</v>
      </c>
      <c r="I241" s="67"/>
    </row>
    <row r="242" spans="1:9" ht="27">
      <c r="A242" s="67"/>
      <c r="B242" s="81" t="s">
        <v>24</v>
      </c>
      <c r="C242" s="97" t="s">
        <v>25</v>
      </c>
      <c r="D242" s="31">
        <v>100</v>
      </c>
      <c r="E242" s="31">
        <v>100</v>
      </c>
      <c r="F242" s="31">
        <v>72</v>
      </c>
      <c r="G242" s="34">
        <f t="shared" si="13"/>
        <v>72</v>
      </c>
      <c r="H242" s="34">
        <f t="shared" si="5"/>
        <v>72</v>
      </c>
      <c r="I242" s="67"/>
    </row>
    <row r="243" spans="1:9" ht="27">
      <c r="A243" s="67"/>
      <c r="B243" s="81" t="s">
        <v>26</v>
      </c>
      <c r="C243" s="99" t="s">
        <v>27</v>
      </c>
      <c r="D243" s="31">
        <v>0</v>
      </c>
      <c r="E243" s="31">
        <v>1400</v>
      </c>
      <c r="F243" s="31">
        <v>1300</v>
      </c>
      <c r="G243" s="34">
        <v>0</v>
      </c>
      <c r="H243" s="34">
        <f>F243/E243*100</f>
        <v>92.85714285714286</v>
      </c>
      <c r="I243" s="67"/>
    </row>
    <row r="244" spans="1:9" ht="41.25">
      <c r="A244" s="67"/>
      <c r="B244" s="79" t="s">
        <v>98</v>
      </c>
      <c r="C244" s="80" t="s">
        <v>99</v>
      </c>
      <c r="D244" s="25">
        <f>SUM(D245:D254)</f>
        <v>8538600</v>
      </c>
      <c r="E244" s="25">
        <f>SUM(E245:E254)</f>
        <v>8407003</v>
      </c>
      <c r="F244" s="25">
        <f>SUM(F245:F254)</f>
        <v>8329400.879999999</v>
      </c>
      <c r="G244" s="26">
        <f t="shared" si="13"/>
        <v>97.54995994659545</v>
      </c>
      <c r="H244" s="26">
        <f t="shared" si="5"/>
        <v>99.07693478877073</v>
      </c>
      <c r="I244" s="67"/>
    </row>
    <row r="245" spans="1:9" ht="13.5">
      <c r="A245" s="67"/>
      <c r="B245" s="81" t="s">
        <v>6</v>
      </c>
      <c r="C245" s="97" t="s">
        <v>7</v>
      </c>
      <c r="D245" s="31">
        <v>5654000</v>
      </c>
      <c r="E245" s="31">
        <v>5670220</v>
      </c>
      <c r="F245" s="31">
        <v>5642807.11</v>
      </c>
      <c r="G245" s="34">
        <f t="shared" si="13"/>
        <v>99.80203590378494</v>
      </c>
      <c r="H245" s="34">
        <f t="shared" si="5"/>
        <v>99.51654627157325</v>
      </c>
      <c r="I245" s="67"/>
    </row>
    <row r="246" spans="1:9" ht="13.5">
      <c r="A246" s="67"/>
      <c r="B246" s="81" t="s">
        <v>8</v>
      </c>
      <c r="C246" s="97" t="s">
        <v>9</v>
      </c>
      <c r="D246" s="31">
        <v>1526500</v>
      </c>
      <c r="E246" s="31">
        <v>1436833</v>
      </c>
      <c r="F246" s="31">
        <v>1418660.88</v>
      </c>
      <c r="G246" s="34">
        <f t="shared" si="13"/>
        <v>92.93553095316082</v>
      </c>
      <c r="H246" s="34">
        <f t="shared" si="5"/>
        <v>98.73526568501697</v>
      </c>
      <c r="I246" s="67"/>
    </row>
    <row r="247" spans="1:9" ht="13.5">
      <c r="A247" s="67"/>
      <c r="B247" s="81" t="s">
        <v>10</v>
      </c>
      <c r="C247" s="97" t="s">
        <v>11</v>
      </c>
      <c r="D247" s="31">
        <v>20000</v>
      </c>
      <c r="E247" s="31">
        <v>142500</v>
      </c>
      <c r="F247" s="31">
        <v>141506</v>
      </c>
      <c r="G247" s="34">
        <f t="shared" si="13"/>
        <v>707.5300000000001</v>
      </c>
      <c r="H247" s="34">
        <f t="shared" si="5"/>
        <v>99.30245614035088</v>
      </c>
      <c r="I247" s="67"/>
    </row>
    <row r="248" spans="1:9" ht="13.5">
      <c r="A248" s="67"/>
      <c r="B248" s="81" t="s">
        <v>12</v>
      </c>
      <c r="C248" s="97" t="s">
        <v>13</v>
      </c>
      <c r="D248" s="31">
        <v>8000</v>
      </c>
      <c r="E248" s="31">
        <v>53200</v>
      </c>
      <c r="F248" s="31">
        <v>53173.22</v>
      </c>
      <c r="G248" s="34">
        <f t="shared" si="13"/>
        <v>664.66525</v>
      </c>
      <c r="H248" s="34">
        <f t="shared" si="5"/>
        <v>99.94966165413534</v>
      </c>
      <c r="I248" s="67"/>
    </row>
    <row r="249" spans="1:9" ht="13.5" hidden="1">
      <c r="A249" s="67"/>
      <c r="B249" s="81" t="s">
        <v>14</v>
      </c>
      <c r="C249" s="97" t="s">
        <v>15</v>
      </c>
      <c r="D249" s="31"/>
      <c r="E249" s="31"/>
      <c r="F249" s="31"/>
      <c r="G249" s="34" t="e">
        <f t="shared" si="13"/>
        <v>#DIV/0!</v>
      </c>
      <c r="H249" s="34" t="e">
        <f t="shared" si="5"/>
        <v>#DIV/0!</v>
      </c>
      <c r="I249" s="67"/>
    </row>
    <row r="250" spans="1:9" ht="13.5">
      <c r="A250" s="67"/>
      <c r="B250" s="81" t="s">
        <v>16</v>
      </c>
      <c r="C250" s="97" t="s">
        <v>17</v>
      </c>
      <c r="D250" s="31">
        <v>1054000</v>
      </c>
      <c r="E250" s="31">
        <v>984100</v>
      </c>
      <c r="F250" s="31">
        <v>954890.75</v>
      </c>
      <c r="G250" s="34">
        <f aca="true" t="shared" si="14" ref="G250:G311">F250/D250*100</f>
        <v>90.59684535104364</v>
      </c>
      <c r="H250" s="34">
        <f aca="true" t="shared" si="15" ref="H250:H311">F250/E250*100</f>
        <v>97.03188192256884</v>
      </c>
      <c r="I250" s="67"/>
    </row>
    <row r="251" spans="1:9" ht="13.5">
      <c r="A251" s="67"/>
      <c r="B251" s="81" t="s">
        <v>18</v>
      </c>
      <c r="C251" s="97" t="s">
        <v>19</v>
      </c>
      <c r="D251" s="31">
        <v>12100</v>
      </c>
      <c r="E251" s="31">
        <v>2100</v>
      </c>
      <c r="F251" s="31">
        <v>1616.06</v>
      </c>
      <c r="G251" s="34">
        <f t="shared" si="14"/>
        <v>13.355867768595042</v>
      </c>
      <c r="H251" s="34">
        <f t="shared" si="15"/>
        <v>76.95523809523809</v>
      </c>
      <c r="I251" s="67"/>
    </row>
    <row r="252" spans="1:9" ht="13.5">
      <c r="A252" s="67"/>
      <c r="B252" s="81" t="s">
        <v>20</v>
      </c>
      <c r="C252" s="97" t="s">
        <v>21</v>
      </c>
      <c r="D252" s="31">
        <v>52000</v>
      </c>
      <c r="E252" s="31">
        <v>58630</v>
      </c>
      <c r="F252" s="31">
        <v>58307.02</v>
      </c>
      <c r="G252" s="34">
        <f t="shared" si="14"/>
        <v>112.12888461538462</v>
      </c>
      <c r="H252" s="34">
        <f t="shared" si="15"/>
        <v>99.44912161009721</v>
      </c>
      <c r="I252" s="67"/>
    </row>
    <row r="253" spans="1:9" ht="27">
      <c r="A253" s="67"/>
      <c r="B253" s="81" t="s">
        <v>24</v>
      </c>
      <c r="C253" s="97" t="s">
        <v>25</v>
      </c>
      <c r="D253" s="31">
        <v>212000</v>
      </c>
      <c r="E253" s="31">
        <v>54620</v>
      </c>
      <c r="F253" s="31">
        <v>53799.84</v>
      </c>
      <c r="G253" s="34">
        <f t="shared" si="14"/>
        <v>25.377283018867924</v>
      </c>
      <c r="H253" s="34">
        <f t="shared" si="15"/>
        <v>98.49842548517026</v>
      </c>
      <c r="I253" s="67"/>
    </row>
    <row r="254" spans="1:9" ht="31.5" customHeight="1">
      <c r="A254" s="67"/>
      <c r="B254" s="81" t="s">
        <v>26</v>
      </c>
      <c r="C254" s="97" t="s">
        <v>27</v>
      </c>
      <c r="D254" s="31">
        <v>0</v>
      </c>
      <c r="E254" s="31">
        <v>4800</v>
      </c>
      <c r="F254" s="31">
        <v>4640</v>
      </c>
      <c r="G254" s="34">
        <v>0</v>
      </c>
      <c r="H254" s="34">
        <f>F254/E254*100</f>
        <v>96.66666666666667</v>
      </c>
      <c r="I254" s="67"/>
    </row>
    <row r="255" spans="1:9" ht="27">
      <c r="A255" s="67"/>
      <c r="B255" s="79" t="s">
        <v>100</v>
      </c>
      <c r="C255" s="80" t="s">
        <v>101</v>
      </c>
      <c r="D255" s="25">
        <f>SUM(D256:D263)</f>
        <v>1005800</v>
      </c>
      <c r="E255" s="25">
        <f>SUM(E256:E263)</f>
        <v>1101850</v>
      </c>
      <c r="F255" s="25">
        <f>SUM(F256:F263)</f>
        <v>1101386.19</v>
      </c>
      <c r="G255" s="26">
        <f t="shared" si="14"/>
        <v>109.50349870749652</v>
      </c>
      <c r="H255" s="26">
        <f t="shared" si="15"/>
        <v>99.95790624858193</v>
      </c>
      <c r="I255" s="67"/>
    </row>
    <row r="256" spans="1:9" ht="13.5">
      <c r="A256" s="67"/>
      <c r="B256" s="81" t="s">
        <v>6</v>
      </c>
      <c r="C256" s="97" t="s">
        <v>7</v>
      </c>
      <c r="D256" s="31">
        <v>797800</v>
      </c>
      <c r="E256" s="31">
        <v>872120</v>
      </c>
      <c r="F256" s="31">
        <v>871836.21</v>
      </c>
      <c r="G256" s="34">
        <f t="shared" si="14"/>
        <v>109.28004637753823</v>
      </c>
      <c r="H256" s="34">
        <f t="shared" si="15"/>
        <v>99.96745975324495</v>
      </c>
      <c r="I256" s="67"/>
    </row>
    <row r="257" spans="1:9" ht="13.5">
      <c r="A257" s="67"/>
      <c r="B257" s="81" t="s">
        <v>8</v>
      </c>
      <c r="C257" s="97" t="s">
        <v>9</v>
      </c>
      <c r="D257" s="31">
        <v>175500</v>
      </c>
      <c r="E257" s="31">
        <v>191880</v>
      </c>
      <c r="F257" s="31">
        <v>191803.98</v>
      </c>
      <c r="G257" s="34">
        <f t="shared" si="14"/>
        <v>109.29001709401709</v>
      </c>
      <c r="H257" s="34">
        <f t="shared" si="15"/>
        <v>99.96038148843027</v>
      </c>
      <c r="I257" s="67"/>
    </row>
    <row r="258" spans="1:9" ht="13.5">
      <c r="A258" s="67"/>
      <c r="B258" s="81" t="s">
        <v>10</v>
      </c>
      <c r="C258" s="97" t="s">
        <v>11</v>
      </c>
      <c r="D258" s="31">
        <v>8000</v>
      </c>
      <c r="E258" s="31">
        <v>12150</v>
      </c>
      <c r="F258" s="31">
        <v>12150</v>
      </c>
      <c r="G258" s="34">
        <f t="shared" si="14"/>
        <v>151.875</v>
      </c>
      <c r="H258" s="34">
        <f t="shared" si="15"/>
        <v>100</v>
      </c>
      <c r="I258" s="67"/>
    </row>
    <row r="259" spans="1:9" ht="13.5">
      <c r="A259" s="67"/>
      <c r="B259" s="81" t="s">
        <v>12</v>
      </c>
      <c r="C259" s="97" t="s">
        <v>13</v>
      </c>
      <c r="D259" s="31">
        <v>24500</v>
      </c>
      <c r="E259" s="31">
        <v>25600</v>
      </c>
      <c r="F259" s="31">
        <v>25596</v>
      </c>
      <c r="G259" s="34">
        <f t="shared" si="14"/>
        <v>104.4734693877551</v>
      </c>
      <c r="H259" s="34">
        <f t="shared" si="15"/>
        <v>99.984375</v>
      </c>
      <c r="I259" s="67"/>
    </row>
    <row r="260" spans="1:9" ht="13.5" hidden="1">
      <c r="A260" s="67"/>
      <c r="B260" s="81" t="s">
        <v>16</v>
      </c>
      <c r="C260" s="97" t="s">
        <v>17</v>
      </c>
      <c r="D260" s="31"/>
      <c r="E260" s="31"/>
      <c r="F260" s="31"/>
      <c r="G260" s="34" t="e">
        <f>F260/D260*100</f>
        <v>#DIV/0!</v>
      </c>
      <c r="H260" s="34" t="e">
        <f>F260/E260*100</f>
        <v>#DIV/0!</v>
      </c>
      <c r="I260" s="67"/>
    </row>
    <row r="261" spans="1:9" ht="13.5" hidden="1">
      <c r="A261" s="67"/>
      <c r="B261" s="81" t="s">
        <v>18</v>
      </c>
      <c r="C261" s="97" t="s">
        <v>19</v>
      </c>
      <c r="D261" s="31"/>
      <c r="E261" s="31"/>
      <c r="F261" s="31"/>
      <c r="G261" s="34" t="e">
        <f>F261/D261*100</f>
        <v>#DIV/0!</v>
      </c>
      <c r="H261" s="34" t="e">
        <f>F261/E261*100</f>
        <v>#DIV/0!</v>
      </c>
      <c r="I261" s="67"/>
    </row>
    <row r="262" spans="1:9" ht="13.5" hidden="1">
      <c r="A262" s="67"/>
      <c r="B262" s="81" t="s">
        <v>20</v>
      </c>
      <c r="C262" s="97" t="s">
        <v>21</v>
      </c>
      <c r="D262" s="31"/>
      <c r="E262" s="31"/>
      <c r="F262" s="31"/>
      <c r="G262" s="34" t="e">
        <f>F262/D262*100</f>
        <v>#DIV/0!</v>
      </c>
      <c r="H262" s="34" t="e">
        <f>F262/E262*100</f>
        <v>#DIV/0!</v>
      </c>
      <c r="I262" s="67"/>
    </row>
    <row r="263" spans="1:9" ht="13.5">
      <c r="A263" s="67"/>
      <c r="B263" s="81" t="s">
        <v>28</v>
      </c>
      <c r="C263" s="97" t="s">
        <v>29</v>
      </c>
      <c r="D263" s="31">
        <v>0</v>
      </c>
      <c r="E263" s="31">
        <v>100</v>
      </c>
      <c r="F263" s="31">
        <v>0</v>
      </c>
      <c r="G263" s="34">
        <v>0</v>
      </c>
      <c r="H263" s="34">
        <f>F263/E263*100</f>
        <v>0</v>
      </c>
      <c r="I263" s="67"/>
    </row>
    <row r="264" spans="1:9" ht="13.5">
      <c r="A264" s="67"/>
      <c r="B264" s="79" t="s">
        <v>102</v>
      </c>
      <c r="C264" s="80" t="s">
        <v>103</v>
      </c>
      <c r="D264" s="25">
        <f>SUM(D265:D267)</f>
        <v>69000</v>
      </c>
      <c r="E264" s="25">
        <f>SUM(E265:E267)</f>
        <v>125615</v>
      </c>
      <c r="F264" s="25">
        <f>SUM(F265:F267)</f>
        <v>99561</v>
      </c>
      <c r="G264" s="26">
        <f t="shared" si="14"/>
        <v>144.2913043478261</v>
      </c>
      <c r="H264" s="26">
        <f t="shared" si="15"/>
        <v>79.25884647534131</v>
      </c>
      <c r="I264" s="67"/>
    </row>
    <row r="265" spans="1:9" ht="16.5" customHeight="1">
      <c r="A265" s="67"/>
      <c r="B265" s="81" t="s">
        <v>10</v>
      </c>
      <c r="C265" s="97" t="s">
        <v>11</v>
      </c>
      <c r="D265" s="31">
        <v>0</v>
      </c>
      <c r="E265" s="31">
        <v>78415</v>
      </c>
      <c r="F265" s="31">
        <v>52361</v>
      </c>
      <c r="G265" s="34">
        <v>0</v>
      </c>
      <c r="H265" s="34">
        <f t="shared" si="15"/>
        <v>66.77421411719696</v>
      </c>
      <c r="I265" s="67"/>
    </row>
    <row r="266" spans="1:9" ht="30" customHeight="1">
      <c r="A266" s="67"/>
      <c r="B266" s="81" t="s">
        <v>26</v>
      </c>
      <c r="C266" s="99" t="s">
        <v>27</v>
      </c>
      <c r="D266" s="31">
        <v>6000</v>
      </c>
      <c r="E266" s="31">
        <v>0</v>
      </c>
      <c r="F266" s="31">
        <v>0</v>
      </c>
      <c r="G266" s="34">
        <f>F266/D266*100</f>
        <v>0</v>
      </c>
      <c r="H266" s="34">
        <v>0</v>
      </c>
      <c r="I266" s="67"/>
    </row>
    <row r="267" spans="1:9" ht="13.5">
      <c r="A267" s="67"/>
      <c r="B267" s="81" t="s">
        <v>38</v>
      </c>
      <c r="C267" s="97" t="s">
        <v>39</v>
      </c>
      <c r="D267" s="31">
        <v>63000</v>
      </c>
      <c r="E267" s="31">
        <v>47200</v>
      </c>
      <c r="F267" s="31">
        <v>47200</v>
      </c>
      <c r="G267" s="34">
        <f t="shared" si="14"/>
        <v>74.92063492063492</v>
      </c>
      <c r="H267" s="34">
        <f t="shared" si="15"/>
        <v>100</v>
      </c>
      <c r="I267" s="67"/>
    </row>
    <row r="268" spans="1:9" ht="27">
      <c r="A268" s="67"/>
      <c r="B268" s="79" t="s">
        <v>104</v>
      </c>
      <c r="C268" s="80" t="s">
        <v>105</v>
      </c>
      <c r="D268" s="25">
        <f>D269</f>
        <v>15000</v>
      </c>
      <c r="E268" s="25">
        <f>E269</f>
        <v>10000</v>
      </c>
      <c r="F268" s="25">
        <f>F269</f>
        <v>10000</v>
      </c>
      <c r="G268" s="26">
        <f t="shared" si="14"/>
        <v>66.66666666666666</v>
      </c>
      <c r="H268" s="26">
        <f t="shared" si="15"/>
        <v>100</v>
      </c>
      <c r="I268" s="67"/>
    </row>
    <row r="269" spans="1:9" ht="18" customHeight="1">
      <c r="A269" s="67"/>
      <c r="B269" s="81" t="s">
        <v>12</v>
      </c>
      <c r="C269" s="97" t="s">
        <v>13</v>
      </c>
      <c r="D269" s="31">
        <v>15000</v>
      </c>
      <c r="E269" s="31">
        <v>10000</v>
      </c>
      <c r="F269" s="31">
        <v>10000</v>
      </c>
      <c r="G269" s="34">
        <f t="shared" si="14"/>
        <v>66.66666666666666</v>
      </c>
      <c r="H269" s="34">
        <f t="shared" si="15"/>
        <v>100</v>
      </c>
      <c r="I269" s="67"/>
    </row>
    <row r="270" spans="1:9" ht="27" hidden="1">
      <c r="A270" s="67"/>
      <c r="B270" s="79" t="s">
        <v>106</v>
      </c>
      <c r="C270" s="80" t="s">
        <v>107</v>
      </c>
      <c r="D270" s="25">
        <f>D271</f>
        <v>0</v>
      </c>
      <c r="E270" s="25">
        <f>E271</f>
        <v>0</v>
      </c>
      <c r="F270" s="25">
        <f>F271</f>
        <v>0</v>
      </c>
      <c r="G270" s="26" t="e">
        <f t="shared" si="14"/>
        <v>#DIV/0!</v>
      </c>
      <c r="H270" s="26" t="e">
        <f t="shared" si="15"/>
        <v>#DIV/0!</v>
      </c>
      <c r="I270" s="67"/>
    </row>
    <row r="271" spans="1:9" ht="27" customHeight="1" hidden="1">
      <c r="A271" s="67"/>
      <c r="B271" s="81" t="s">
        <v>26</v>
      </c>
      <c r="C271" s="97" t="s">
        <v>27</v>
      </c>
      <c r="D271" s="31"/>
      <c r="E271" s="31"/>
      <c r="F271" s="31"/>
      <c r="G271" s="34" t="e">
        <f t="shared" si="14"/>
        <v>#DIV/0!</v>
      </c>
      <c r="H271" s="34" t="e">
        <f t="shared" si="15"/>
        <v>#DIV/0!</v>
      </c>
      <c r="I271" s="67"/>
    </row>
    <row r="272" spans="1:9" ht="32.25" customHeight="1">
      <c r="A272" s="67"/>
      <c r="B272" s="79">
        <v>1015031</v>
      </c>
      <c r="C272" s="80" t="s">
        <v>86</v>
      </c>
      <c r="D272" s="25">
        <f>SUM(D273:D277)</f>
        <v>1552600</v>
      </c>
      <c r="E272" s="25">
        <f>SUM(E273:E277)</f>
        <v>1533660</v>
      </c>
      <c r="F272" s="25">
        <f>SUM(F273:F277)</f>
        <v>1521323.72</v>
      </c>
      <c r="G272" s="26">
        <f t="shared" si="14"/>
        <v>97.98555455365194</v>
      </c>
      <c r="H272" s="26">
        <f t="shared" si="15"/>
        <v>99.19563136549169</v>
      </c>
      <c r="I272" s="67"/>
    </row>
    <row r="273" spans="1:9" ht="13.5">
      <c r="A273" s="67"/>
      <c r="B273" s="81" t="s">
        <v>6</v>
      </c>
      <c r="C273" s="97" t="s">
        <v>7</v>
      </c>
      <c r="D273" s="31">
        <v>1108700</v>
      </c>
      <c r="E273" s="31">
        <v>1147110</v>
      </c>
      <c r="F273" s="31">
        <v>1141140.03</v>
      </c>
      <c r="G273" s="34">
        <f>F273/D273*100</f>
        <v>102.92595201587444</v>
      </c>
      <c r="H273" s="34">
        <f>F273/E273*100</f>
        <v>99.47956429636217</v>
      </c>
      <c r="I273" s="67"/>
    </row>
    <row r="274" spans="1:9" ht="13.5">
      <c r="A274" s="67"/>
      <c r="B274" s="81" t="s">
        <v>8</v>
      </c>
      <c r="C274" s="97" t="s">
        <v>9</v>
      </c>
      <c r="D274" s="31">
        <v>243900</v>
      </c>
      <c r="E274" s="31">
        <v>211150</v>
      </c>
      <c r="F274" s="31">
        <v>204979.89</v>
      </c>
      <c r="G274" s="34">
        <f>F274/D274*100</f>
        <v>84.04259532595326</v>
      </c>
      <c r="H274" s="34">
        <f>F274/E274*100</f>
        <v>97.07785460573052</v>
      </c>
      <c r="I274" s="67"/>
    </row>
    <row r="275" spans="1:9" ht="13.5">
      <c r="A275" s="67"/>
      <c r="B275" s="81" t="s">
        <v>10</v>
      </c>
      <c r="C275" s="97" t="s">
        <v>11</v>
      </c>
      <c r="D275" s="31">
        <v>150000</v>
      </c>
      <c r="E275" s="31">
        <v>174000</v>
      </c>
      <c r="F275" s="31">
        <v>173903.8</v>
      </c>
      <c r="G275" s="34">
        <f>F275/D275*100</f>
        <v>115.93586666666667</v>
      </c>
      <c r="H275" s="34">
        <f>F275/E275*100</f>
        <v>99.94471264367816</v>
      </c>
      <c r="I275" s="67"/>
    </row>
    <row r="276" spans="1:9" ht="13.5">
      <c r="A276" s="67"/>
      <c r="B276" s="81" t="s">
        <v>12</v>
      </c>
      <c r="C276" s="97" t="s">
        <v>13</v>
      </c>
      <c r="D276" s="31">
        <v>50000</v>
      </c>
      <c r="E276" s="31">
        <v>0</v>
      </c>
      <c r="F276" s="31">
        <v>0</v>
      </c>
      <c r="G276" s="34">
        <f t="shared" si="14"/>
        <v>0</v>
      </c>
      <c r="H276" s="34">
        <v>0</v>
      </c>
      <c r="I276" s="67"/>
    </row>
    <row r="277" spans="1:9" ht="27">
      <c r="A277" s="67"/>
      <c r="B277" s="81" t="s">
        <v>26</v>
      </c>
      <c r="C277" s="99" t="s">
        <v>27</v>
      </c>
      <c r="D277" s="31">
        <v>0</v>
      </c>
      <c r="E277" s="31">
        <v>1400</v>
      </c>
      <c r="F277" s="31">
        <v>1300</v>
      </c>
      <c r="G277" s="34">
        <v>0</v>
      </c>
      <c r="H277" s="34">
        <f>F277/E277*100</f>
        <v>92.85714285714286</v>
      </c>
      <c r="I277" s="67"/>
    </row>
    <row r="278" spans="1:9" ht="27">
      <c r="A278" s="67"/>
      <c r="B278" s="79" t="s">
        <v>108</v>
      </c>
      <c r="C278" s="80" t="s">
        <v>109</v>
      </c>
      <c r="D278" s="25">
        <f>SUM(D279:D286)</f>
        <v>622900</v>
      </c>
      <c r="E278" s="25">
        <f>SUM(E279:E286)</f>
        <v>710731</v>
      </c>
      <c r="F278" s="25">
        <f>SUM(F279:F286)</f>
        <v>678216.1</v>
      </c>
      <c r="G278" s="26">
        <f t="shared" si="14"/>
        <v>108.88041419168405</v>
      </c>
      <c r="H278" s="26">
        <f t="shared" si="15"/>
        <v>95.42514678549267</v>
      </c>
      <c r="I278" s="67"/>
    </row>
    <row r="279" spans="1:9" ht="13.5">
      <c r="A279" s="67"/>
      <c r="B279" s="81" t="s">
        <v>6</v>
      </c>
      <c r="C279" s="97" t="s">
        <v>7</v>
      </c>
      <c r="D279" s="31">
        <v>479100</v>
      </c>
      <c r="E279" s="31">
        <v>516260</v>
      </c>
      <c r="F279" s="31">
        <v>509657.06</v>
      </c>
      <c r="G279" s="34">
        <f t="shared" si="14"/>
        <v>106.37801294093092</v>
      </c>
      <c r="H279" s="34">
        <f t="shared" si="15"/>
        <v>98.72100492000155</v>
      </c>
      <c r="I279" s="67"/>
    </row>
    <row r="280" spans="1:9" ht="13.5">
      <c r="A280" s="67"/>
      <c r="B280" s="81" t="s">
        <v>8</v>
      </c>
      <c r="C280" s="97" t="s">
        <v>9</v>
      </c>
      <c r="D280" s="31">
        <v>62200</v>
      </c>
      <c r="E280" s="31">
        <v>70360</v>
      </c>
      <c r="F280" s="31">
        <v>70344.5</v>
      </c>
      <c r="G280" s="34">
        <f t="shared" si="14"/>
        <v>113.09405144694533</v>
      </c>
      <c r="H280" s="34">
        <f t="shared" si="15"/>
        <v>99.97797043774872</v>
      </c>
      <c r="I280" s="67"/>
    </row>
    <row r="281" spans="1:9" ht="13.5">
      <c r="A281" s="67"/>
      <c r="B281" s="81" t="s">
        <v>10</v>
      </c>
      <c r="C281" s="97" t="s">
        <v>11</v>
      </c>
      <c r="D281" s="31">
        <v>10000</v>
      </c>
      <c r="E281" s="31">
        <v>49700</v>
      </c>
      <c r="F281" s="31">
        <v>49497.5</v>
      </c>
      <c r="G281" s="34">
        <f t="shared" si="14"/>
        <v>494.97499999999997</v>
      </c>
      <c r="H281" s="34">
        <f t="shared" si="15"/>
        <v>99.59255533199195</v>
      </c>
      <c r="I281" s="67"/>
    </row>
    <row r="282" spans="1:9" ht="13.5">
      <c r="A282" s="67"/>
      <c r="B282" s="81" t="s">
        <v>12</v>
      </c>
      <c r="C282" s="97" t="s">
        <v>13</v>
      </c>
      <c r="D282" s="31">
        <v>8000</v>
      </c>
      <c r="E282" s="31">
        <v>19761</v>
      </c>
      <c r="F282" s="31">
        <v>18553.44</v>
      </c>
      <c r="G282" s="34">
        <f t="shared" si="14"/>
        <v>231.91799999999998</v>
      </c>
      <c r="H282" s="34">
        <f t="shared" si="15"/>
        <v>93.88917564900561</v>
      </c>
      <c r="I282" s="67"/>
    </row>
    <row r="283" spans="1:9" ht="13.5">
      <c r="A283" s="67"/>
      <c r="B283" s="81" t="s">
        <v>20</v>
      </c>
      <c r="C283" s="97" t="s">
        <v>21</v>
      </c>
      <c r="D283" s="31">
        <v>50000</v>
      </c>
      <c r="E283" s="31">
        <v>50000</v>
      </c>
      <c r="F283" s="31">
        <v>26208.16</v>
      </c>
      <c r="G283" s="34">
        <f t="shared" si="14"/>
        <v>52.416320000000006</v>
      </c>
      <c r="H283" s="34">
        <f t="shared" si="15"/>
        <v>52.416320000000006</v>
      </c>
      <c r="I283" s="67"/>
    </row>
    <row r="284" spans="1:9" ht="13.5">
      <c r="A284" s="67"/>
      <c r="B284" s="81" t="s">
        <v>22</v>
      </c>
      <c r="C284" s="97" t="s">
        <v>23</v>
      </c>
      <c r="D284" s="31">
        <v>1000</v>
      </c>
      <c r="E284" s="31">
        <v>1000</v>
      </c>
      <c r="F284" s="31">
        <v>561.44</v>
      </c>
      <c r="G284" s="34">
        <f t="shared" si="14"/>
        <v>56.144000000000005</v>
      </c>
      <c r="H284" s="34">
        <f t="shared" si="15"/>
        <v>56.144000000000005</v>
      </c>
      <c r="I284" s="67"/>
    </row>
    <row r="285" spans="1:9" ht="27">
      <c r="A285" s="67"/>
      <c r="B285" s="81" t="s">
        <v>24</v>
      </c>
      <c r="C285" s="97" t="s">
        <v>25</v>
      </c>
      <c r="D285" s="31">
        <v>12600</v>
      </c>
      <c r="E285" s="31">
        <v>1600</v>
      </c>
      <c r="F285" s="31">
        <v>1344</v>
      </c>
      <c r="G285" s="34">
        <f t="shared" si="14"/>
        <v>10.666666666666668</v>
      </c>
      <c r="H285" s="34">
        <f t="shared" si="15"/>
        <v>84</v>
      </c>
      <c r="I285" s="67"/>
    </row>
    <row r="286" spans="1:9" ht="27">
      <c r="A286" s="67"/>
      <c r="B286" s="81" t="s">
        <v>26</v>
      </c>
      <c r="C286" s="99" t="s">
        <v>27</v>
      </c>
      <c r="D286" s="31">
        <v>0</v>
      </c>
      <c r="E286" s="31">
        <v>2050</v>
      </c>
      <c r="F286" s="31">
        <v>2050</v>
      </c>
      <c r="G286" s="34">
        <v>0</v>
      </c>
      <c r="H286" s="34">
        <f>F286/E286*100</f>
        <v>100</v>
      </c>
      <c r="I286" s="67"/>
    </row>
    <row r="287" spans="1:9" ht="41.25">
      <c r="A287" s="67"/>
      <c r="B287" s="79">
        <v>1015049</v>
      </c>
      <c r="C287" s="80" t="s">
        <v>456</v>
      </c>
      <c r="D287" s="25">
        <f>SUM(D288:D289)</f>
        <v>0</v>
      </c>
      <c r="E287" s="25">
        <f>SUM(E288:E289)</f>
        <v>58862.11</v>
      </c>
      <c r="F287" s="25">
        <f>SUM(F288:F289)</f>
        <v>33630.18</v>
      </c>
      <c r="G287" s="26">
        <v>0</v>
      </c>
      <c r="H287" s="26">
        <f>F287/E287*100</f>
        <v>57.13383363253543</v>
      </c>
      <c r="I287" s="67"/>
    </row>
    <row r="288" spans="1:9" ht="13.5">
      <c r="A288" s="67"/>
      <c r="B288" s="81" t="s">
        <v>6</v>
      </c>
      <c r="C288" s="97" t="s">
        <v>7</v>
      </c>
      <c r="D288" s="31">
        <v>0</v>
      </c>
      <c r="E288" s="31">
        <v>48240</v>
      </c>
      <c r="F288" s="31">
        <v>27565.72</v>
      </c>
      <c r="G288" s="34">
        <v>0</v>
      </c>
      <c r="H288" s="34">
        <f>F288/E288*100</f>
        <v>57.142868988391385</v>
      </c>
      <c r="I288" s="67"/>
    </row>
    <row r="289" spans="1:9" ht="13.5">
      <c r="A289" s="67"/>
      <c r="B289" s="81" t="s">
        <v>8</v>
      </c>
      <c r="C289" s="97" t="s">
        <v>9</v>
      </c>
      <c r="D289" s="31">
        <v>0</v>
      </c>
      <c r="E289" s="31">
        <v>10622.11</v>
      </c>
      <c r="F289" s="31">
        <v>6064.46</v>
      </c>
      <c r="G289" s="34">
        <v>0</v>
      </c>
      <c r="H289" s="34">
        <f>F289/E289*100</f>
        <v>57.092799829789</v>
      </c>
      <c r="I289" s="67"/>
    </row>
    <row r="290" spans="1:9" ht="54.75">
      <c r="A290" s="67"/>
      <c r="B290" s="79">
        <v>1015061</v>
      </c>
      <c r="C290" s="80" t="s">
        <v>322</v>
      </c>
      <c r="D290" s="25">
        <f>SUM(D291:D295)</f>
        <v>368400</v>
      </c>
      <c r="E290" s="25">
        <f>SUM(E291:E295)</f>
        <v>470280</v>
      </c>
      <c r="F290" s="25">
        <f>SUM(F291:F295)</f>
        <v>469525.71</v>
      </c>
      <c r="G290" s="26">
        <f t="shared" si="14"/>
        <v>127.44997557003256</v>
      </c>
      <c r="H290" s="26">
        <f t="shared" si="15"/>
        <v>99.8396083184486</v>
      </c>
      <c r="I290" s="67"/>
    </row>
    <row r="291" spans="1:9" ht="13.5">
      <c r="A291" s="67"/>
      <c r="B291" s="81" t="s">
        <v>6</v>
      </c>
      <c r="C291" s="97" t="s">
        <v>7</v>
      </c>
      <c r="D291" s="31">
        <v>252000</v>
      </c>
      <c r="E291" s="31">
        <v>296730</v>
      </c>
      <c r="F291" s="31">
        <v>296714.51</v>
      </c>
      <c r="G291" s="34">
        <f>F291/D291*100</f>
        <v>117.74385317460319</v>
      </c>
      <c r="H291" s="34">
        <f>F291/E291*100</f>
        <v>99.99477976611735</v>
      </c>
      <c r="I291" s="67"/>
    </row>
    <row r="292" spans="1:9" ht="13.5">
      <c r="A292" s="67"/>
      <c r="B292" s="81" t="s">
        <v>8</v>
      </c>
      <c r="C292" s="97" t="s">
        <v>9</v>
      </c>
      <c r="D292" s="31">
        <v>55400</v>
      </c>
      <c r="E292" s="31">
        <v>65290</v>
      </c>
      <c r="F292" s="31">
        <v>65277.2</v>
      </c>
      <c r="G292" s="34">
        <f>F292/D292*100</f>
        <v>117.82888086642598</v>
      </c>
      <c r="H292" s="34">
        <f>F292/E292*100</f>
        <v>99.98039516005514</v>
      </c>
      <c r="I292" s="67"/>
    </row>
    <row r="293" spans="1:9" ht="13.5">
      <c r="A293" s="67"/>
      <c r="B293" s="81" t="s">
        <v>10</v>
      </c>
      <c r="C293" s="97" t="s">
        <v>11</v>
      </c>
      <c r="D293" s="31">
        <v>50000</v>
      </c>
      <c r="E293" s="31">
        <v>106860</v>
      </c>
      <c r="F293" s="31">
        <v>106234</v>
      </c>
      <c r="G293" s="34">
        <f>F293/D293*100</f>
        <v>212.46800000000002</v>
      </c>
      <c r="H293" s="34">
        <f>F293/E293*100</f>
        <v>99.41418678644956</v>
      </c>
      <c r="I293" s="67"/>
    </row>
    <row r="294" spans="1:9" ht="15" customHeight="1">
      <c r="A294" s="67"/>
      <c r="B294" s="81" t="s">
        <v>12</v>
      </c>
      <c r="C294" s="97" t="s">
        <v>13</v>
      </c>
      <c r="D294" s="31">
        <v>1000</v>
      </c>
      <c r="E294" s="31">
        <v>0</v>
      </c>
      <c r="F294" s="31">
        <v>0</v>
      </c>
      <c r="G294" s="34">
        <f>F294/D294*100</f>
        <v>0</v>
      </c>
      <c r="H294" s="34">
        <v>0</v>
      </c>
      <c r="I294" s="67"/>
    </row>
    <row r="295" spans="1:9" ht="28.5" customHeight="1">
      <c r="A295" s="67"/>
      <c r="B295" s="81" t="s">
        <v>26</v>
      </c>
      <c r="C295" s="99" t="s">
        <v>27</v>
      </c>
      <c r="D295" s="31">
        <v>10000</v>
      </c>
      <c r="E295" s="31">
        <v>1400</v>
      </c>
      <c r="F295" s="31">
        <v>1300</v>
      </c>
      <c r="G295" s="34">
        <f>F295/D295*100</f>
        <v>13</v>
      </c>
      <c r="H295" s="34">
        <f>F295/E295*100</f>
        <v>92.85714285714286</v>
      </c>
      <c r="I295" s="67"/>
    </row>
    <row r="296" spans="1:9" ht="13.5">
      <c r="A296" s="67"/>
      <c r="B296" s="79" t="s">
        <v>110</v>
      </c>
      <c r="C296" s="80" t="s">
        <v>111</v>
      </c>
      <c r="D296" s="25">
        <f>D297+D304+D306+D308</f>
        <v>7130200</v>
      </c>
      <c r="E296" s="25">
        <f>E297+E304+E306+E308</f>
        <v>3180137</v>
      </c>
      <c r="F296" s="25">
        <f>F297+F304+F306+F308</f>
        <v>3175031.7199999997</v>
      </c>
      <c r="G296" s="26">
        <f t="shared" si="14"/>
        <v>44.52935008835656</v>
      </c>
      <c r="H296" s="26">
        <f t="shared" si="15"/>
        <v>99.83946351996784</v>
      </c>
      <c r="I296" s="67"/>
    </row>
    <row r="297" spans="1:9" ht="41.25">
      <c r="A297" s="67"/>
      <c r="B297" s="79" t="s">
        <v>112</v>
      </c>
      <c r="C297" s="80" t="s">
        <v>60</v>
      </c>
      <c r="D297" s="25">
        <f>SUM(D298:D303)</f>
        <v>2130200</v>
      </c>
      <c r="E297" s="25">
        <f>SUM(E298:E303)</f>
        <v>2230137</v>
      </c>
      <c r="F297" s="25">
        <f>SUM(F298:F303)</f>
        <v>2225031.7199999997</v>
      </c>
      <c r="G297" s="26">
        <f t="shared" si="14"/>
        <v>104.45177542014834</v>
      </c>
      <c r="H297" s="26">
        <f t="shared" si="15"/>
        <v>99.77107774096389</v>
      </c>
      <c r="I297" s="67"/>
    </row>
    <row r="298" spans="1:9" ht="13.5">
      <c r="A298" s="67"/>
      <c r="B298" s="81" t="s">
        <v>6</v>
      </c>
      <c r="C298" s="97" t="s">
        <v>7</v>
      </c>
      <c r="D298" s="31">
        <v>1755000</v>
      </c>
      <c r="E298" s="31">
        <v>1834000</v>
      </c>
      <c r="F298" s="31">
        <v>1829184.96</v>
      </c>
      <c r="G298" s="34">
        <f t="shared" si="14"/>
        <v>104.22706324786324</v>
      </c>
      <c r="H298" s="34">
        <f t="shared" si="15"/>
        <v>99.73745692475462</v>
      </c>
      <c r="I298" s="67"/>
    </row>
    <row r="299" spans="1:9" ht="13.5">
      <c r="A299" s="67"/>
      <c r="B299" s="81" t="s">
        <v>8</v>
      </c>
      <c r="C299" s="97" t="s">
        <v>9</v>
      </c>
      <c r="D299" s="31">
        <v>342200</v>
      </c>
      <c r="E299" s="31">
        <v>362049.4</v>
      </c>
      <c r="F299" s="31">
        <v>361968.59</v>
      </c>
      <c r="G299" s="34">
        <f t="shared" si="14"/>
        <v>105.77691116306254</v>
      </c>
      <c r="H299" s="34">
        <f t="shared" si="15"/>
        <v>99.9776798414802</v>
      </c>
      <c r="I299" s="67"/>
    </row>
    <row r="300" spans="1:9" ht="13.5">
      <c r="A300" s="67"/>
      <c r="B300" s="81" t="s">
        <v>10</v>
      </c>
      <c r="C300" s="97" t="s">
        <v>11</v>
      </c>
      <c r="D300" s="31">
        <v>18000</v>
      </c>
      <c r="E300" s="31">
        <v>15000</v>
      </c>
      <c r="F300" s="31">
        <v>14790.57</v>
      </c>
      <c r="G300" s="34">
        <f t="shared" si="14"/>
        <v>82.16983333333333</v>
      </c>
      <c r="H300" s="34">
        <f t="shared" si="15"/>
        <v>98.60379999999999</v>
      </c>
      <c r="I300" s="67"/>
    </row>
    <row r="301" spans="1:9" ht="13.5">
      <c r="A301" s="67"/>
      <c r="B301" s="81" t="s">
        <v>12</v>
      </c>
      <c r="C301" s="97" t="s">
        <v>13</v>
      </c>
      <c r="D301" s="31">
        <v>15000</v>
      </c>
      <c r="E301" s="31">
        <v>19087.6</v>
      </c>
      <c r="F301" s="31">
        <v>19087.6</v>
      </c>
      <c r="G301" s="34">
        <f t="shared" si="14"/>
        <v>127.25066666666666</v>
      </c>
      <c r="H301" s="34">
        <f t="shared" si="15"/>
        <v>100</v>
      </c>
      <c r="I301" s="67"/>
    </row>
    <row r="302" spans="1:9" ht="13.5" hidden="1">
      <c r="A302" s="67"/>
      <c r="B302" s="81" t="s">
        <v>14</v>
      </c>
      <c r="C302" s="97" t="s">
        <v>15</v>
      </c>
      <c r="D302" s="31"/>
      <c r="E302" s="31"/>
      <c r="F302" s="31"/>
      <c r="G302" s="34" t="e">
        <f t="shared" si="14"/>
        <v>#DIV/0!</v>
      </c>
      <c r="H302" s="34" t="e">
        <f t="shared" si="15"/>
        <v>#DIV/0!</v>
      </c>
      <c r="I302" s="67"/>
    </row>
    <row r="303" spans="1:9" ht="13.5" hidden="1">
      <c r="A303" s="67"/>
      <c r="B303" s="81" t="s">
        <v>28</v>
      </c>
      <c r="C303" s="97" t="s">
        <v>29</v>
      </c>
      <c r="D303" s="31"/>
      <c r="E303" s="31"/>
      <c r="F303" s="31"/>
      <c r="G303" s="34" t="e">
        <f t="shared" si="14"/>
        <v>#DIV/0!</v>
      </c>
      <c r="H303" s="34" t="e">
        <f t="shared" si="15"/>
        <v>#DIV/0!</v>
      </c>
      <c r="I303" s="67"/>
    </row>
    <row r="304" spans="1:9" ht="13.5">
      <c r="A304" s="67"/>
      <c r="B304" s="79" t="s">
        <v>113</v>
      </c>
      <c r="C304" s="80" t="s">
        <v>114</v>
      </c>
      <c r="D304" s="25">
        <f>D305</f>
        <v>5000000</v>
      </c>
      <c r="E304" s="25">
        <f>E305</f>
        <v>0</v>
      </c>
      <c r="F304" s="25">
        <f>F305</f>
        <v>0</v>
      </c>
      <c r="G304" s="26">
        <f t="shared" si="14"/>
        <v>0</v>
      </c>
      <c r="H304" s="26">
        <v>0</v>
      </c>
      <c r="I304" s="67"/>
    </row>
    <row r="305" spans="1:9" ht="13.5">
      <c r="A305" s="67"/>
      <c r="B305" s="81" t="s">
        <v>115</v>
      </c>
      <c r="C305" s="97" t="s">
        <v>116</v>
      </c>
      <c r="D305" s="31">
        <v>5000000</v>
      </c>
      <c r="E305" s="31">
        <v>0</v>
      </c>
      <c r="F305" s="31">
        <v>0</v>
      </c>
      <c r="G305" s="34">
        <f t="shared" si="14"/>
        <v>0</v>
      </c>
      <c r="H305" s="34">
        <v>0</v>
      </c>
      <c r="I305" s="67"/>
    </row>
    <row r="306" spans="1:9" ht="13.5">
      <c r="A306" s="67"/>
      <c r="B306" s="79">
        <v>3719150</v>
      </c>
      <c r="C306" s="80" t="s">
        <v>457</v>
      </c>
      <c r="D306" s="25">
        <f>D307</f>
        <v>0</v>
      </c>
      <c r="E306" s="25">
        <f>E307</f>
        <v>50000</v>
      </c>
      <c r="F306" s="25">
        <f>F307</f>
        <v>50000</v>
      </c>
      <c r="G306" s="26">
        <v>0</v>
      </c>
      <c r="H306" s="26">
        <f>F306/E306*100</f>
        <v>100</v>
      </c>
      <c r="I306" s="67"/>
    </row>
    <row r="307" spans="1:9" ht="27">
      <c r="A307" s="67"/>
      <c r="B307" s="81">
        <v>2620</v>
      </c>
      <c r="C307" s="97" t="s">
        <v>321</v>
      </c>
      <c r="D307" s="31">
        <v>0</v>
      </c>
      <c r="E307" s="31">
        <v>50000</v>
      </c>
      <c r="F307" s="31">
        <v>50000</v>
      </c>
      <c r="G307" s="34">
        <v>0</v>
      </c>
      <c r="H307" s="34">
        <f>F307/E307*100</f>
        <v>100</v>
      </c>
      <c r="I307" s="67"/>
    </row>
    <row r="308" spans="1:9" ht="13.5">
      <c r="A308" s="67"/>
      <c r="B308" s="79">
        <v>3719770</v>
      </c>
      <c r="C308" s="80" t="s">
        <v>135</v>
      </c>
      <c r="D308" s="25">
        <f>D309</f>
        <v>0</v>
      </c>
      <c r="E308" s="25">
        <f>E309</f>
        <v>900000</v>
      </c>
      <c r="F308" s="25">
        <f>F309</f>
        <v>900000</v>
      </c>
      <c r="G308" s="26">
        <v>0</v>
      </c>
      <c r="H308" s="26">
        <f>F308/E308*100</f>
        <v>100</v>
      </c>
      <c r="I308" s="67"/>
    </row>
    <row r="309" spans="1:9" ht="27">
      <c r="A309" s="67"/>
      <c r="B309" s="81">
        <v>2620</v>
      </c>
      <c r="C309" s="97" t="s">
        <v>321</v>
      </c>
      <c r="D309" s="31">
        <v>0</v>
      </c>
      <c r="E309" s="31">
        <v>900000</v>
      </c>
      <c r="F309" s="31">
        <v>900000</v>
      </c>
      <c r="G309" s="34">
        <v>0</v>
      </c>
      <c r="H309" s="34">
        <f>F309/E309*100</f>
        <v>100</v>
      </c>
      <c r="I309" s="67"/>
    </row>
    <row r="310" spans="1:9" ht="13.5" hidden="1">
      <c r="A310" s="67"/>
      <c r="B310" s="81"/>
      <c r="C310" s="97"/>
      <c r="D310" s="31"/>
      <c r="E310" s="31"/>
      <c r="F310" s="31"/>
      <c r="G310" s="34"/>
      <c r="H310" s="34"/>
      <c r="I310" s="67"/>
    </row>
    <row r="311" spans="1:9" ht="21.75" customHeight="1">
      <c r="A311" s="67"/>
      <c r="B311" s="172" t="s">
        <v>123</v>
      </c>
      <c r="C311" s="172"/>
      <c r="D311" s="25">
        <f>D10+D67+D204+D296+D165</f>
        <v>296422060</v>
      </c>
      <c r="E311" s="25">
        <f>E10+E67+E204+E296+E165</f>
        <v>327044474.11</v>
      </c>
      <c r="F311" s="25">
        <f>F10+F67+F204+F296+F165</f>
        <v>320185715.63</v>
      </c>
      <c r="G311" s="26">
        <f t="shared" si="14"/>
        <v>108.01683101116024</v>
      </c>
      <c r="H311" s="26">
        <f t="shared" si="15"/>
        <v>97.90280557448186</v>
      </c>
      <c r="I311" s="67"/>
    </row>
    <row r="312" spans="1:9" ht="32.25" customHeight="1">
      <c r="A312" s="67"/>
      <c r="B312" s="79"/>
      <c r="C312" s="79"/>
      <c r="D312" s="83"/>
      <c r="E312" s="83"/>
      <c r="F312" s="83"/>
      <c r="G312" s="26"/>
      <c r="H312" s="26"/>
      <c r="I312" s="67"/>
    </row>
    <row r="313" spans="1:9" ht="2.25" customHeight="1">
      <c r="A313" s="67"/>
      <c r="B313" s="167" t="s">
        <v>0</v>
      </c>
      <c r="C313" s="196" t="s">
        <v>1</v>
      </c>
      <c r="D313" s="167" t="s">
        <v>118</v>
      </c>
      <c r="E313" s="167" t="s">
        <v>117</v>
      </c>
      <c r="F313" s="167" t="s">
        <v>461</v>
      </c>
      <c r="G313" s="198"/>
      <c r="H313" s="198"/>
      <c r="I313" s="67"/>
    </row>
    <row r="314" spans="1:9" ht="57">
      <c r="A314" s="67"/>
      <c r="B314" s="167"/>
      <c r="C314" s="196"/>
      <c r="D314" s="197"/>
      <c r="E314" s="197"/>
      <c r="F314" s="197"/>
      <c r="G314" s="74" t="s">
        <v>120</v>
      </c>
      <c r="H314" s="74" t="s">
        <v>121</v>
      </c>
      <c r="I314" s="67"/>
    </row>
    <row r="315" spans="1:9" s="87" customFormat="1" ht="21" customHeight="1">
      <c r="A315" s="84"/>
      <c r="B315" s="85" t="s">
        <v>141</v>
      </c>
      <c r="C315" s="95" t="s">
        <v>142</v>
      </c>
      <c r="D315" s="86" t="s">
        <v>143</v>
      </c>
      <c r="E315" s="86" t="s">
        <v>144</v>
      </c>
      <c r="F315" s="86" t="s">
        <v>145</v>
      </c>
      <c r="G315" s="74" t="s">
        <v>146</v>
      </c>
      <c r="H315" s="74" t="s">
        <v>147</v>
      </c>
      <c r="I315" s="84"/>
    </row>
    <row r="316" spans="2:8" s="88" customFormat="1" ht="27" customHeight="1">
      <c r="B316" s="173" t="s">
        <v>138</v>
      </c>
      <c r="C316" s="174"/>
      <c r="D316" s="174"/>
      <c r="E316" s="174"/>
      <c r="F316" s="174"/>
      <c r="G316" s="174"/>
      <c r="H316" s="174"/>
    </row>
    <row r="317" spans="2:8" ht="24" customHeight="1">
      <c r="B317" s="79" t="s">
        <v>2</v>
      </c>
      <c r="C317" s="80" t="s">
        <v>3</v>
      </c>
      <c r="D317" s="29">
        <f>D318+D330+D332+D334+D336+D338+D356+D342+D344+D346+D348+D327+D354+D359+D340</f>
        <v>648600</v>
      </c>
      <c r="E317" s="29">
        <f>E318+E330+E332+E334+E336+E338+E356+E342+E344+E346+E348+E327+E354+E359+E340</f>
        <v>65546887.37</v>
      </c>
      <c r="F317" s="29">
        <f>F318+F330+F332+F334+F336+F338+F356+F342+F344+F346+F348+F327+F354+F359+F340</f>
        <v>9809490.56</v>
      </c>
      <c r="G317" s="26">
        <f>F317/D317*100</f>
        <v>1512.409892075239</v>
      </c>
      <c r="H317" s="26">
        <f aca="true" t="shared" si="16" ref="H317:H333">F317/E317*100</f>
        <v>14.965608518719204</v>
      </c>
    </row>
    <row r="318" spans="2:8" ht="69">
      <c r="B318" s="79" t="s">
        <v>4</v>
      </c>
      <c r="C318" s="80" t="s">
        <v>5</v>
      </c>
      <c r="D318" s="29">
        <f>SUM(D319:D326)</f>
        <v>500000</v>
      </c>
      <c r="E318" s="29">
        <f>SUM(E319:E326)</f>
        <v>1456347.26</v>
      </c>
      <c r="F318" s="29">
        <f>SUM(F319:F326)</f>
        <v>1309774.46</v>
      </c>
      <c r="G318" s="26">
        <f>F318/D318*100</f>
        <v>261.954892</v>
      </c>
      <c r="H318" s="26">
        <f t="shared" si="16"/>
        <v>89.93558720328832</v>
      </c>
    </row>
    <row r="319" spans="2:8" ht="13.5">
      <c r="B319" s="81" t="s">
        <v>10</v>
      </c>
      <c r="C319" s="97" t="s">
        <v>11</v>
      </c>
      <c r="D319" s="33">
        <v>300000</v>
      </c>
      <c r="E319" s="33">
        <v>764582.91</v>
      </c>
      <c r="F319" s="33">
        <v>686086.48</v>
      </c>
      <c r="G319" s="34">
        <f>F319/D319*100</f>
        <v>228.69549333333333</v>
      </c>
      <c r="H319" s="34">
        <f t="shared" si="16"/>
        <v>89.73343126385076</v>
      </c>
    </row>
    <row r="320" spans="2:8" ht="13.5">
      <c r="B320" s="81" t="s">
        <v>12</v>
      </c>
      <c r="C320" s="97" t="s">
        <v>13</v>
      </c>
      <c r="D320" s="33">
        <v>200000</v>
      </c>
      <c r="E320" s="33">
        <v>210327.37</v>
      </c>
      <c r="F320" s="33">
        <v>158259.5</v>
      </c>
      <c r="G320" s="34">
        <f>F320/D320*100</f>
        <v>79.12975</v>
      </c>
      <c r="H320" s="34">
        <f>F320/E320*100</f>
        <v>75.24436786329805</v>
      </c>
    </row>
    <row r="321" spans="2:8" ht="13.5">
      <c r="B321" s="81">
        <v>2250</v>
      </c>
      <c r="C321" s="97" t="s">
        <v>15</v>
      </c>
      <c r="D321" s="33">
        <v>0</v>
      </c>
      <c r="E321" s="33">
        <v>31500</v>
      </c>
      <c r="F321" s="33">
        <v>25433.48</v>
      </c>
      <c r="G321" s="34">
        <v>0</v>
      </c>
      <c r="H321" s="34">
        <f>F321/E321*100</f>
        <v>80.74120634920635</v>
      </c>
    </row>
    <row r="322" spans="2:8" ht="13.5">
      <c r="B322" s="81">
        <v>2273</v>
      </c>
      <c r="C322" s="97" t="s">
        <v>21</v>
      </c>
      <c r="D322" s="31">
        <v>0</v>
      </c>
      <c r="E322" s="31">
        <v>60000</v>
      </c>
      <c r="F322" s="31">
        <v>60000</v>
      </c>
      <c r="G322" s="34">
        <v>0</v>
      </c>
      <c r="H322" s="34">
        <f t="shared" si="16"/>
        <v>100</v>
      </c>
    </row>
    <row r="323" spans="2:8" ht="27">
      <c r="B323" s="81" t="s">
        <v>26</v>
      </c>
      <c r="C323" s="99" t="s">
        <v>27</v>
      </c>
      <c r="D323" s="31">
        <v>0</v>
      </c>
      <c r="E323" s="31">
        <v>8550</v>
      </c>
      <c r="F323" s="31">
        <v>8550</v>
      </c>
      <c r="G323" s="34">
        <v>0</v>
      </c>
      <c r="H323" s="34">
        <f>F323/E323*100</f>
        <v>100</v>
      </c>
    </row>
    <row r="324" spans="2:8" ht="13.5">
      <c r="B324" s="81" t="s">
        <v>28</v>
      </c>
      <c r="C324" s="97" t="s">
        <v>29</v>
      </c>
      <c r="D324" s="33">
        <v>0</v>
      </c>
      <c r="E324" s="33">
        <v>76640.98</v>
      </c>
      <c r="F324" s="33">
        <v>66699</v>
      </c>
      <c r="G324" s="34">
        <v>0</v>
      </c>
      <c r="H324" s="34">
        <f t="shared" si="16"/>
        <v>87.0278537670056</v>
      </c>
    </row>
    <row r="325" spans="2:8" ht="27">
      <c r="B325" s="81" t="s">
        <v>132</v>
      </c>
      <c r="C325" s="97" t="s">
        <v>133</v>
      </c>
      <c r="D325" s="33">
        <v>0</v>
      </c>
      <c r="E325" s="33">
        <v>267896</v>
      </c>
      <c r="F325" s="33">
        <v>267896</v>
      </c>
      <c r="G325" s="34">
        <v>0</v>
      </c>
      <c r="H325" s="34">
        <f t="shared" si="16"/>
        <v>100</v>
      </c>
    </row>
    <row r="326" spans="2:8" ht="13.5">
      <c r="B326" s="81">
        <v>3142</v>
      </c>
      <c r="C326" s="97" t="s">
        <v>462</v>
      </c>
      <c r="D326" s="33">
        <v>0</v>
      </c>
      <c r="E326" s="33">
        <v>36850</v>
      </c>
      <c r="F326" s="33">
        <v>36850</v>
      </c>
      <c r="G326" s="34">
        <v>0</v>
      </c>
      <c r="H326" s="34">
        <f>F326/E326*100</f>
        <v>100</v>
      </c>
    </row>
    <row r="327" spans="2:8" ht="13.5">
      <c r="B327" s="82" t="s">
        <v>30</v>
      </c>
      <c r="C327" s="80" t="s">
        <v>31</v>
      </c>
      <c r="D327" s="29">
        <f>SUM(D328:D329)</f>
        <v>3600</v>
      </c>
      <c r="E327" s="29">
        <f>SUM(E328:E329)</f>
        <v>11764.75</v>
      </c>
      <c r="F327" s="29">
        <f>SUM(F328:F329)</f>
        <v>1025</v>
      </c>
      <c r="G327" s="26">
        <f>F327/D327*100</f>
        <v>28.47222222222222</v>
      </c>
      <c r="H327" s="26">
        <f>F327/E327*100</f>
        <v>8.71246732824752</v>
      </c>
    </row>
    <row r="328" spans="2:8" ht="13.5">
      <c r="B328" s="81" t="s">
        <v>10</v>
      </c>
      <c r="C328" s="97" t="s">
        <v>11</v>
      </c>
      <c r="D328" s="33">
        <v>2500</v>
      </c>
      <c r="E328" s="33">
        <v>10664.75</v>
      </c>
      <c r="F328" s="33">
        <v>1025</v>
      </c>
      <c r="G328" s="34">
        <f>F328/D328*100</f>
        <v>41</v>
      </c>
      <c r="H328" s="34">
        <f>F328/E328*100</f>
        <v>9.611101994889706</v>
      </c>
    </row>
    <row r="329" spans="2:8" ht="13.5">
      <c r="B329" s="81" t="s">
        <v>12</v>
      </c>
      <c r="C329" s="97" t="s">
        <v>13</v>
      </c>
      <c r="D329" s="33">
        <v>1100</v>
      </c>
      <c r="E329" s="33">
        <v>1100</v>
      </c>
      <c r="F329" s="33">
        <v>0</v>
      </c>
      <c r="G329" s="34">
        <f>F329/D329*100</f>
        <v>0</v>
      </c>
      <c r="H329" s="34">
        <f>F329/E329*100</f>
        <v>0</v>
      </c>
    </row>
    <row r="330" spans="2:8" ht="27">
      <c r="B330" s="82" t="s">
        <v>45</v>
      </c>
      <c r="C330" s="80" t="s">
        <v>46</v>
      </c>
      <c r="D330" s="29">
        <f>D331</f>
        <v>0</v>
      </c>
      <c r="E330" s="29">
        <f>E331</f>
        <v>369875</v>
      </c>
      <c r="F330" s="29">
        <f>F331</f>
        <v>366827.08</v>
      </c>
      <c r="G330" s="26">
        <v>0</v>
      </c>
      <c r="H330" s="26">
        <f t="shared" si="16"/>
        <v>99.1759594457587</v>
      </c>
    </row>
    <row r="331" spans="2:8" ht="27">
      <c r="B331" s="81" t="s">
        <v>124</v>
      </c>
      <c r="C331" s="97" t="s">
        <v>125</v>
      </c>
      <c r="D331" s="33">
        <v>0</v>
      </c>
      <c r="E331" s="33">
        <v>369875</v>
      </c>
      <c r="F331" s="33">
        <v>366827.08</v>
      </c>
      <c r="G331" s="34">
        <v>0</v>
      </c>
      <c r="H331" s="34">
        <f t="shared" si="16"/>
        <v>99.1759594457587</v>
      </c>
    </row>
    <row r="332" spans="2:8" ht="13.5">
      <c r="B332" s="79" t="s">
        <v>47</v>
      </c>
      <c r="C332" s="80" t="s">
        <v>48</v>
      </c>
      <c r="D332" s="29">
        <f>D333</f>
        <v>0</v>
      </c>
      <c r="E332" s="29">
        <f>E333</f>
        <v>3899992</v>
      </c>
      <c r="F332" s="29">
        <f>F333</f>
        <v>3707556</v>
      </c>
      <c r="G332" s="26">
        <v>0</v>
      </c>
      <c r="H332" s="26">
        <f t="shared" si="16"/>
        <v>95.06573346817122</v>
      </c>
    </row>
    <row r="333" spans="2:8" ht="27">
      <c r="B333" s="81" t="s">
        <v>124</v>
      </c>
      <c r="C333" s="97" t="s">
        <v>125</v>
      </c>
      <c r="D333" s="33">
        <v>0</v>
      </c>
      <c r="E333" s="33">
        <v>3899992</v>
      </c>
      <c r="F333" s="33">
        <v>3707556</v>
      </c>
      <c r="G333" s="34">
        <v>0</v>
      </c>
      <c r="H333" s="34">
        <f t="shared" si="16"/>
        <v>95.06573346817122</v>
      </c>
    </row>
    <row r="334" spans="2:8" ht="27">
      <c r="B334" s="79" t="s">
        <v>126</v>
      </c>
      <c r="C334" s="80" t="s">
        <v>127</v>
      </c>
      <c r="D334" s="29">
        <f>D335</f>
        <v>0</v>
      </c>
      <c r="E334" s="29">
        <f>E335</f>
        <v>800000</v>
      </c>
      <c r="F334" s="29">
        <f>F335</f>
        <v>0</v>
      </c>
      <c r="G334" s="26">
        <v>0</v>
      </c>
      <c r="H334" s="26">
        <v>0</v>
      </c>
    </row>
    <row r="335" spans="2:8" ht="27">
      <c r="B335" s="81">
        <v>3210</v>
      </c>
      <c r="C335" s="97" t="s">
        <v>125</v>
      </c>
      <c r="D335" s="33">
        <v>0</v>
      </c>
      <c r="E335" s="33">
        <v>800000</v>
      </c>
      <c r="F335" s="33">
        <v>0</v>
      </c>
      <c r="G335" s="34">
        <v>0</v>
      </c>
      <c r="H335" s="34">
        <v>0</v>
      </c>
    </row>
    <row r="336" spans="2:8" ht="13.5">
      <c r="B336" s="82" t="s">
        <v>49</v>
      </c>
      <c r="C336" s="80" t="s">
        <v>446</v>
      </c>
      <c r="D336" s="29">
        <f>D337</f>
        <v>0</v>
      </c>
      <c r="E336" s="29">
        <f>E337</f>
        <v>224000</v>
      </c>
      <c r="F336" s="29">
        <f>F337</f>
        <v>0</v>
      </c>
      <c r="G336" s="26">
        <v>0</v>
      </c>
      <c r="H336" s="26">
        <v>0</v>
      </c>
    </row>
    <row r="337" spans="2:8" ht="27">
      <c r="B337" s="81">
        <v>2281</v>
      </c>
      <c r="C337" s="97" t="s">
        <v>313</v>
      </c>
      <c r="D337" s="33">
        <v>0</v>
      </c>
      <c r="E337" s="33">
        <v>224000</v>
      </c>
      <c r="F337" s="33">
        <v>0</v>
      </c>
      <c r="G337" s="34">
        <v>0</v>
      </c>
      <c r="H337" s="34">
        <v>0</v>
      </c>
    </row>
    <row r="338" spans="2:8" ht="13.5">
      <c r="B338" s="82" t="s">
        <v>490</v>
      </c>
      <c r="C338" s="80" t="s">
        <v>489</v>
      </c>
      <c r="D338" s="29">
        <f>D339</f>
        <v>0</v>
      </c>
      <c r="E338" s="29">
        <f>E339</f>
        <v>1550000</v>
      </c>
      <c r="F338" s="29">
        <f>F339</f>
        <v>0</v>
      </c>
      <c r="G338" s="26">
        <v>0</v>
      </c>
      <c r="H338" s="26">
        <f>F338/E338*100</f>
        <v>0</v>
      </c>
    </row>
    <row r="339" spans="2:8" ht="27">
      <c r="B339" s="81" t="s">
        <v>124</v>
      </c>
      <c r="C339" s="97" t="s">
        <v>125</v>
      </c>
      <c r="D339" s="33">
        <v>0</v>
      </c>
      <c r="E339" s="33">
        <v>1550000</v>
      </c>
      <c r="F339" s="33">
        <v>0</v>
      </c>
      <c r="G339" s="34">
        <v>0</v>
      </c>
      <c r="H339" s="34">
        <f>F339/E339*100</f>
        <v>0</v>
      </c>
    </row>
    <row r="340" spans="2:8" ht="27">
      <c r="B340" s="82" t="s">
        <v>491</v>
      </c>
      <c r="C340" s="80" t="s">
        <v>492</v>
      </c>
      <c r="D340" s="29">
        <f>D341</f>
        <v>0</v>
      </c>
      <c r="E340" s="29">
        <f>E341</f>
        <v>50000000</v>
      </c>
      <c r="F340" s="29">
        <f>F341</f>
        <v>0</v>
      </c>
      <c r="G340" s="26">
        <v>0</v>
      </c>
      <c r="H340" s="26">
        <f>F340/E340*100</f>
        <v>0</v>
      </c>
    </row>
    <row r="341" spans="2:8" ht="13.5">
      <c r="B341" s="81">
        <v>3142</v>
      </c>
      <c r="C341" s="97" t="s">
        <v>462</v>
      </c>
      <c r="D341" s="33">
        <v>0</v>
      </c>
      <c r="E341" s="33">
        <v>50000000</v>
      </c>
      <c r="F341" s="33">
        <v>0</v>
      </c>
      <c r="G341" s="34">
        <v>0</v>
      </c>
      <c r="H341" s="34">
        <f>F341/E341*100</f>
        <v>0</v>
      </c>
    </row>
    <row r="342" spans="2:8" ht="41.25">
      <c r="B342" s="82" t="s">
        <v>51</v>
      </c>
      <c r="C342" s="80" t="s">
        <v>52</v>
      </c>
      <c r="D342" s="29">
        <f>SUM(D343:D343)</f>
        <v>0</v>
      </c>
      <c r="E342" s="29">
        <f>SUM(E343:E343)</f>
        <v>3700000</v>
      </c>
      <c r="F342" s="29">
        <f>SUM(F343:F343)</f>
        <v>3460584.5</v>
      </c>
      <c r="G342" s="26">
        <v>0</v>
      </c>
      <c r="H342" s="26">
        <v>0</v>
      </c>
    </row>
    <row r="343" spans="2:8" ht="27">
      <c r="B343" s="81" t="s">
        <v>124</v>
      </c>
      <c r="C343" s="97" t="s">
        <v>125</v>
      </c>
      <c r="D343" s="33">
        <v>0</v>
      </c>
      <c r="E343" s="33">
        <v>3700000</v>
      </c>
      <c r="F343" s="33">
        <v>3460584.5</v>
      </c>
      <c r="G343" s="34">
        <v>0</v>
      </c>
      <c r="H343" s="34">
        <v>0</v>
      </c>
    </row>
    <row r="344" spans="2:8" ht="13.5">
      <c r="B344" s="82" t="s">
        <v>493</v>
      </c>
      <c r="C344" s="80" t="s">
        <v>494</v>
      </c>
      <c r="D344" s="29">
        <f>SUM(D345:D345)</f>
        <v>0</v>
      </c>
      <c r="E344" s="29">
        <f>SUM(E345:E345)</f>
        <v>2500000</v>
      </c>
      <c r="F344" s="29">
        <f>SUM(F345:F345)</f>
        <v>0</v>
      </c>
      <c r="G344" s="26">
        <v>0</v>
      </c>
      <c r="H344" s="26">
        <f aca="true" t="shared" si="17" ref="H344:H355">F344/E344*100</f>
        <v>0</v>
      </c>
    </row>
    <row r="345" spans="2:8" ht="27">
      <c r="B345" s="81" t="s">
        <v>124</v>
      </c>
      <c r="C345" s="97" t="s">
        <v>125</v>
      </c>
      <c r="D345" s="33">
        <v>0</v>
      </c>
      <c r="E345" s="33">
        <v>2500000</v>
      </c>
      <c r="F345" s="33">
        <v>0</v>
      </c>
      <c r="G345" s="34">
        <v>0</v>
      </c>
      <c r="H345" s="34">
        <f t="shared" si="17"/>
        <v>0</v>
      </c>
    </row>
    <row r="346" spans="2:8" ht="27">
      <c r="B346" s="82" t="s">
        <v>311</v>
      </c>
      <c r="C346" s="80" t="s">
        <v>312</v>
      </c>
      <c r="D346" s="29">
        <f>SUM(D347:D347)</f>
        <v>0</v>
      </c>
      <c r="E346" s="29">
        <f>SUM(E347:E347)</f>
        <v>12131</v>
      </c>
      <c r="F346" s="29">
        <f>SUM(F347:F347)</f>
        <v>12131</v>
      </c>
      <c r="G346" s="26">
        <v>0</v>
      </c>
      <c r="H346" s="26">
        <f t="shared" si="17"/>
        <v>100</v>
      </c>
    </row>
    <row r="347" spans="2:8" ht="27">
      <c r="B347" s="81">
        <v>2281</v>
      </c>
      <c r="C347" s="97" t="s">
        <v>313</v>
      </c>
      <c r="D347" s="33">
        <v>0</v>
      </c>
      <c r="E347" s="33">
        <v>12131</v>
      </c>
      <c r="F347" s="33">
        <v>12131</v>
      </c>
      <c r="G347" s="34">
        <v>0</v>
      </c>
      <c r="H347" s="34">
        <f t="shared" si="17"/>
        <v>100</v>
      </c>
    </row>
    <row r="348" spans="2:8" ht="110.25">
      <c r="B348" s="82" t="s">
        <v>314</v>
      </c>
      <c r="C348" s="80" t="s">
        <v>315</v>
      </c>
      <c r="D348" s="29">
        <f>SUM(D349:D353)</f>
        <v>0</v>
      </c>
      <c r="E348" s="29">
        <f>SUM(E349:E353)</f>
        <v>651036.36</v>
      </c>
      <c r="F348" s="29">
        <f>SUM(F349:F353)</f>
        <v>650995</v>
      </c>
      <c r="G348" s="26">
        <v>0</v>
      </c>
      <c r="H348" s="26">
        <f t="shared" si="17"/>
        <v>99.99364705221687</v>
      </c>
    </row>
    <row r="349" spans="2:8" ht="13.5">
      <c r="B349" s="81" t="s">
        <v>10</v>
      </c>
      <c r="C349" s="97" t="s">
        <v>11</v>
      </c>
      <c r="D349" s="33">
        <v>0</v>
      </c>
      <c r="E349" s="33">
        <v>159281.36</v>
      </c>
      <c r="F349" s="33">
        <v>159240</v>
      </c>
      <c r="G349" s="34">
        <v>0</v>
      </c>
      <c r="H349" s="34">
        <f t="shared" si="17"/>
        <v>99.97403337088534</v>
      </c>
    </row>
    <row r="350" spans="2:8" ht="13.5">
      <c r="B350" s="81">
        <v>2240</v>
      </c>
      <c r="C350" s="97" t="s">
        <v>13</v>
      </c>
      <c r="D350" s="33">
        <v>0</v>
      </c>
      <c r="E350" s="33">
        <v>362425</v>
      </c>
      <c r="F350" s="33">
        <v>362425</v>
      </c>
      <c r="G350" s="34">
        <v>0</v>
      </c>
      <c r="H350" s="34">
        <f t="shared" si="17"/>
        <v>100</v>
      </c>
    </row>
    <row r="351" spans="2:8" ht="27.75" customHeight="1" hidden="1">
      <c r="B351" s="81" t="s">
        <v>26</v>
      </c>
      <c r="C351" s="97" t="s">
        <v>27</v>
      </c>
      <c r="D351" s="33"/>
      <c r="E351" s="33"/>
      <c r="F351" s="33"/>
      <c r="G351" s="34" t="e">
        <f>F351/D351*100</f>
        <v>#DIV/0!</v>
      </c>
      <c r="H351" s="34" t="e">
        <f>F351/E351*100</f>
        <v>#DIV/0!</v>
      </c>
    </row>
    <row r="352" spans="2:8" ht="27" hidden="1">
      <c r="B352" s="81" t="s">
        <v>32</v>
      </c>
      <c r="C352" s="97" t="s">
        <v>33</v>
      </c>
      <c r="D352" s="33"/>
      <c r="E352" s="33"/>
      <c r="F352" s="33"/>
      <c r="G352" s="34" t="e">
        <f>F352/D352*100</f>
        <v>#DIV/0!</v>
      </c>
      <c r="H352" s="34" t="e">
        <f t="shared" si="17"/>
        <v>#DIV/0!</v>
      </c>
    </row>
    <row r="353" spans="2:8" ht="27">
      <c r="B353" s="81">
        <v>3110</v>
      </c>
      <c r="C353" s="97" t="s">
        <v>133</v>
      </c>
      <c r="D353" s="33">
        <v>0</v>
      </c>
      <c r="E353" s="33">
        <v>129330</v>
      </c>
      <c r="F353" s="33">
        <v>129330</v>
      </c>
      <c r="G353" s="34">
        <v>0</v>
      </c>
      <c r="H353" s="34">
        <f t="shared" si="17"/>
        <v>100</v>
      </c>
    </row>
    <row r="354" spans="2:8" ht="27">
      <c r="B354" s="82" t="s">
        <v>447</v>
      </c>
      <c r="C354" s="80" t="s">
        <v>443</v>
      </c>
      <c r="D354" s="29">
        <f>SUM(D355)</f>
        <v>0</v>
      </c>
      <c r="E354" s="29">
        <f>SUM(E355)</f>
        <v>110741</v>
      </c>
      <c r="F354" s="29">
        <f>SUM(F355)</f>
        <v>110740.92</v>
      </c>
      <c r="G354" s="26">
        <v>0</v>
      </c>
      <c r="H354" s="26">
        <f t="shared" si="17"/>
        <v>99.99992775936644</v>
      </c>
    </row>
    <row r="355" spans="2:8" ht="27">
      <c r="B355" s="81" t="s">
        <v>132</v>
      </c>
      <c r="C355" s="97" t="s">
        <v>133</v>
      </c>
      <c r="D355" s="33">
        <v>0</v>
      </c>
      <c r="E355" s="33">
        <v>110741</v>
      </c>
      <c r="F355" s="33">
        <v>110740.92</v>
      </c>
      <c r="G355" s="34">
        <v>0</v>
      </c>
      <c r="H355" s="34">
        <f t="shared" si="17"/>
        <v>99.99992775936644</v>
      </c>
    </row>
    <row r="356" spans="2:8" ht="27">
      <c r="B356" s="79" t="s">
        <v>130</v>
      </c>
      <c r="C356" s="80" t="s">
        <v>131</v>
      </c>
      <c r="D356" s="29">
        <f>SUM(D357:D358)</f>
        <v>145000</v>
      </c>
      <c r="E356" s="29">
        <f>SUM(E357:E358)</f>
        <v>161000</v>
      </c>
      <c r="F356" s="29">
        <f>SUM(F357:F358)</f>
        <v>90052.6</v>
      </c>
      <c r="G356" s="26">
        <f>F356/D356*100</f>
        <v>62.10524137931035</v>
      </c>
      <c r="H356" s="26">
        <f aca="true" t="shared" si="18" ref="H356:H401">F356/E356*100</f>
        <v>55.933291925465845</v>
      </c>
    </row>
    <row r="357" spans="2:8" ht="27">
      <c r="B357" s="81" t="s">
        <v>32</v>
      </c>
      <c r="C357" s="97" t="s">
        <v>33</v>
      </c>
      <c r="D357" s="33">
        <v>45000</v>
      </c>
      <c r="E357" s="33">
        <v>61000</v>
      </c>
      <c r="F357" s="33">
        <v>53352.6</v>
      </c>
      <c r="G357" s="34">
        <f>F357/D357*100</f>
        <v>118.56133333333334</v>
      </c>
      <c r="H357" s="34">
        <f t="shared" si="18"/>
        <v>87.4632786885246</v>
      </c>
    </row>
    <row r="358" spans="2:8" ht="27">
      <c r="B358" s="81" t="s">
        <v>124</v>
      </c>
      <c r="C358" s="97" t="s">
        <v>125</v>
      </c>
      <c r="D358" s="33">
        <v>100000</v>
      </c>
      <c r="E358" s="33">
        <v>100000</v>
      </c>
      <c r="F358" s="33">
        <v>36700</v>
      </c>
      <c r="G358" s="34">
        <f>F358/D358*100</f>
        <v>36.7</v>
      </c>
      <c r="H358" s="34">
        <f t="shared" si="18"/>
        <v>36.7</v>
      </c>
    </row>
    <row r="359" spans="2:8" ht="41.25">
      <c r="B359" s="82" t="s">
        <v>435</v>
      </c>
      <c r="C359" s="80" t="s">
        <v>320</v>
      </c>
      <c r="D359" s="29">
        <f>D360</f>
        <v>0</v>
      </c>
      <c r="E359" s="29">
        <f>E360</f>
        <v>100000</v>
      </c>
      <c r="F359" s="29">
        <f>F360</f>
        <v>99804</v>
      </c>
      <c r="G359" s="26">
        <v>0</v>
      </c>
      <c r="H359" s="26">
        <f>F359/E359*100</f>
        <v>99.804</v>
      </c>
    </row>
    <row r="360" spans="2:8" ht="27">
      <c r="B360" s="81">
        <v>3220</v>
      </c>
      <c r="C360" s="97" t="s">
        <v>137</v>
      </c>
      <c r="D360" s="33">
        <v>0</v>
      </c>
      <c r="E360" s="33">
        <v>100000</v>
      </c>
      <c r="F360" s="33">
        <v>99804</v>
      </c>
      <c r="G360" s="34">
        <v>0</v>
      </c>
      <c r="H360" s="34">
        <f>F360/E360*100</f>
        <v>99.804</v>
      </c>
    </row>
    <row r="361" spans="2:8" ht="13.5">
      <c r="B361" s="79" t="s">
        <v>57</v>
      </c>
      <c r="C361" s="80" t="s">
        <v>58</v>
      </c>
      <c r="D361" s="29">
        <f>D362+D368+D378+D385+D395+D389+D391+D393+D376+D382+D387</f>
        <v>3811200</v>
      </c>
      <c r="E361" s="29">
        <f>E362+E368+E378+E385+E395+E389+E391+E393+E376+E382+E387</f>
        <v>17254030.259999998</v>
      </c>
      <c r="F361" s="29">
        <f>F362+F368+F378+F385+F395+F389+F391+F393+F376+F382+F387</f>
        <v>12841574.240000002</v>
      </c>
      <c r="G361" s="26">
        <f>F361/D361*100</f>
        <v>336.9430688497062</v>
      </c>
      <c r="H361" s="26">
        <f t="shared" si="18"/>
        <v>74.42651975504305</v>
      </c>
    </row>
    <row r="362" spans="2:8" ht="13.5">
      <c r="B362" s="79" t="s">
        <v>61</v>
      </c>
      <c r="C362" s="80" t="s">
        <v>62</v>
      </c>
      <c r="D362" s="29">
        <f>SUM(D363:D367)</f>
        <v>1227000</v>
      </c>
      <c r="E362" s="29">
        <f>SUM(E363:E367)</f>
        <v>2883433.76</v>
      </c>
      <c r="F362" s="29">
        <f>SUM(F363:F367)</f>
        <v>2806730.79</v>
      </c>
      <c r="G362" s="26">
        <f>F362/D362*100</f>
        <v>228.74741564792177</v>
      </c>
      <c r="H362" s="26">
        <f t="shared" si="18"/>
        <v>97.3398740396242</v>
      </c>
    </row>
    <row r="363" spans="2:8" ht="13.5">
      <c r="B363" s="81" t="s">
        <v>10</v>
      </c>
      <c r="C363" s="97" t="s">
        <v>11</v>
      </c>
      <c r="D363" s="33">
        <v>27000</v>
      </c>
      <c r="E363" s="33">
        <v>240685.65</v>
      </c>
      <c r="F363" s="33">
        <v>175801.53</v>
      </c>
      <c r="G363" s="34">
        <f>F363/D363*100</f>
        <v>651.1167777777778</v>
      </c>
      <c r="H363" s="34">
        <f t="shared" si="18"/>
        <v>73.04196573414326</v>
      </c>
    </row>
    <row r="364" spans="2:8" ht="13.5">
      <c r="B364" s="81" t="s">
        <v>65</v>
      </c>
      <c r="C364" s="97" t="s">
        <v>66</v>
      </c>
      <c r="D364" s="33">
        <v>1200000</v>
      </c>
      <c r="E364" s="33">
        <v>1105730.61</v>
      </c>
      <c r="F364" s="33">
        <v>1093984.65</v>
      </c>
      <c r="G364" s="34">
        <f>F364/D364*100</f>
        <v>91.1653875</v>
      </c>
      <c r="H364" s="34">
        <f t="shared" si="18"/>
        <v>98.93771955901626</v>
      </c>
    </row>
    <row r="365" spans="2:8" ht="27">
      <c r="B365" s="81">
        <v>3110</v>
      </c>
      <c r="C365" s="97" t="s">
        <v>133</v>
      </c>
      <c r="D365" s="33">
        <v>0</v>
      </c>
      <c r="E365" s="33">
        <v>103517.5</v>
      </c>
      <c r="F365" s="33">
        <v>103500</v>
      </c>
      <c r="G365" s="34">
        <v>0</v>
      </c>
      <c r="H365" s="34">
        <f t="shared" si="18"/>
        <v>99.98309464583282</v>
      </c>
    </row>
    <row r="366" spans="2:8" ht="13.5">
      <c r="B366" s="81">
        <v>3132</v>
      </c>
      <c r="C366" s="97" t="s">
        <v>458</v>
      </c>
      <c r="D366" s="33">
        <v>0</v>
      </c>
      <c r="E366" s="33">
        <v>1353000</v>
      </c>
      <c r="F366" s="33">
        <v>1352944.61</v>
      </c>
      <c r="G366" s="34">
        <v>0</v>
      </c>
      <c r="H366" s="34">
        <f>F366/E366*100</f>
        <v>99.9959061345159</v>
      </c>
    </row>
    <row r="367" spans="2:8" ht="13.5">
      <c r="B367" s="81">
        <v>3142</v>
      </c>
      <c r="C367" s="97" t="s">
        <v>462</v>
      </c>
      <c r="D367" s="33">
        <v>0</v>
      </c>
      <c r="E367" s="33">
        <v>80500</v>
      </c>
      <c r="F367" s="33">
        <v>80500</v>
      </c>
      <c r="G367" s="34">
        <v>0</v>
      </c>
      <c r="H367" s="34">
        <f t="shared" si="18"/>
        <v>100</v>
      </c>
    </row>
    <row r="368" spans="2:8" ht="27">
      <c r="B368" s="79" t="s">
        <v>69</v>
      </c>
      <c r="C368" s="80" t="s">
        <v>70</v>
      </c>
      <c r="D368" s="29">
        <f>SUM(D369:D375)</f>
        <v>2584200</v>
      </c>
      <c r="E368" s="29">
        <f>SUM(E369:E375)</f>
        <v>9097711.75</v>
      </c>
      <c r="F368" s="29">
        <f>SUM(F369:F375)</f>
        <v>6388535.94</v>
      </c>
      <c r="G368" s="26">
        <f>F368/D368*100</f>
        <v>247.21522869746923</v>
      </c>
      <c r="H368" s="26">
        <f t="shared" si="18"/>
        <v>70.22134923103054</v>
      </c>
    </row>
    <row r="369" spans="2:8" ht="13.5">
      <c r="B369" s="81" t="s">
        <v>10</v>
      </c>
      <c r="C369" s="97" t="s">
        <v>11</v>
      </c>
      <c r="D369" s="33">
        <v>84200</v>
      </c>
      <c r="E369" s="33">
        <v>1037107.48</v>
      </c>
      <c r="F369" s="33">
        <v>925510.4</v>
      </c>
      <c r="G369" s="34">
        <f>F369/D369*100</f>
        <v>1099.1809976247032</v>
      </c>
      <c r="H369" s="34">
        <f t="shared" si="18"/>
        <v>89.23958392431997</v>
      </c>
    </row>
    <row r="370" spans="2:8" ht="13.5">
      <c r="B370" s="81" t="s">
        <v>65</v>
      </c>
      <c r="C370" s="97" t="s">
        <v>66</v>
      </c>
      <c r="D370" s="33">
        <v>2500000</v>
      </c>
      <c r="E370" s="33">
        <v>4549590.92</v>
      </c>
      <c r="F370" s="33">
        <v>4485373.79</v>
      </c>
      <c r="G370" s="34">
        <f>F370/D370*100</f>
        <v>179.4149516</v>
      </c>
      <c r="H370" s="34">
        <f t="shared" si="18"/>
        <v>98.58850760147024</v>
      </c>
    </row>
    <row r="371" spans="2:8" ht="13.5" hidden="1">
      <c r="B371" s="81" t="s">
        <v>12</v>
      </c>
      <c r="C371" s="97" t="s">
        <v>13</v>
      </c>
      <c r="D371" s="33"/>
      <c r="E371" s="33"/>
      <c r="F371" s="33"/>
      <c r="G371" s="34" t="e">
        <f>F371/D371*100</f>
        <v>#DIV/0!</v>
      </c>
      <c r="H371" s="34" t="e">
        <f t="shared" si="18"/>
        <v>#DIV/0!</v>
      </c>
    </row>
    <row r="372" spans="2:8" ht="27">
      <c r="B372" s="81" t="s">
        <v>24</v>
      </c>
      <c r="C372" s="97" t="s">
        <v>25</v>
      </c>
      <c r="D372" s="33">
        <v>0</v>
      </c>
      <c r="E372" s="33">
        <v>39200</v>
      </c>
      <c r="F372" s="33">
        <v>39200</v>
      </c>
      <c r="G372" s="34">
        <v>0</v>
      </c>
      <c r="H372" s="34">
        <f t="shared" si="18"/>
        <v>100</v>
      </c>
    </row>
    <row r="373" spans="2:8" ht="13.5">
      <c r="B373" s="81" t="s">
        <v>28</v>
      </c>
      <c r="C373" s="97" t="s">
        <v>29</v>
      </c>
      <c r="D373" s="33">
        <v>0</v>
      </c>
      <c r="E373" s="33">
        <v>598.16</v>
      </c>
      <c r="F373" s="33">
        <v>598.16</v>
      </c>
      <c r="G373" s="34">
        <v>0</v>
      </c>
      <c r="H373" s="34">
        <f t="shared" si="18"/>
        <v>100</v>
      </c>
    </row>
    <row r="374" spans="2:8" ht="27">
      <c r="B374" s="81" t="s">
        <v>132</v>
      </c>
      <c r="C374" s="97" t="s">
        <v>133</v>
      </c>
      <c r="D374" s="33">
        <v>0</v>
      </c>
      <c r="E374" s="33">
        <v>971215.19</v>
      </c>
      <c r="F374" s="33">
        <v>937853.59</v>
      </c>
      <c r="G374" s="34">
        <v>0</v>
      </c>
      <c r="H374" s="34">
        <f t="shared" si="18"/>
        <v>96.56496311594962</v>
      </c>
    </row>
    <row r="375" spans="2:8" ht="13.5">
      <c r="B375" s="81">
        <v>3132</v>
      </c>
      <c r="C375" s="97" t="s">
        <v>458</v>
      </c>
      <c r="D375" s="33">
        <v>0</v>
      </c>
      <c r="E375" s="33">
        <v>2500000</v>
      </c>
      <c r="F375" s="33">
        <v>0</v>
      </c>
      <c r="G375" s="34">
        <v>0</v>
      </c>
      <c r="H375" s="34">
        <f t="shared" si="18"/>
        <v>0</v>
      </c>
    </row>
    <row r="376" spans="2:8" ht="27" hidden="1">
      <c r="B376" s="82" t="s">
        <v>304</v>
      </c>
      <c r="C376" s="80" t="s">
        <v>70</v>
      </c>
      <c r="D376" s="25">
        <f>SUM(D377)</f>
        <v>0</v>
      </c>
      <c r="E376" s="25">
        <f>SUM(E377)</f>
        <v>0</v>
      </c>
      <c r="F376" s="25">
        <f>SUM(F377)</f>
        <v>0</v>
      </c>
      <c r="G376" s="26" t="e">
        <f>F376/D376*100</f>
        <v>#DIV/0!</v>
      </c>
      <c r="H376" s="26" t="e">
        <f t="shared" si="18"/>
        <v>#DIV/0!</v>
      </c>
    </row>
    <row r="377" spans="2:8" ht="27" hidden="1">
      <c r="B377" s="81" t="s">
        <v>132</v>
      </c>
      <c r="C377" s="97" t="s">
        <v>133</v>
      </c>
      <c r="D377" s="33"/>
      <c r="E377" s="33"/>
      <c r="F377" s="33"/>
      <c r="G377" s="34" t="e">
        <f>F377/D377*100</f>
        <v>#DIV/0!</v>
      </c>
      <c r="H377" s="34" t="e">
        <f t="shared" si="18"/>
        <v>#DIV/0!</v>
      </c>
    </row>
    <row r="378" spans="2:8" ht="41.25">
      <c r="B378" s="79" t="s">
        <v>72</v>
      </c>
      <c r="C378" s="80" t="s">
        <v>73</v>
      </c>
      <c r="D378" s="29">
        <f>SUM(D379:D381)</f>
        <v>0</v>
      </c>
      <c r="E378" s="29">
        <f>SUM(E379:E381)</f>
        <v>222607.87</v>
      </c>
      <c r="F378" s="29">
        <f>SUM(F379:F381)</f>
        <v>217189.63</v>
      </c>
      <c r="G378" s="26">
        <v>0</v>
      </c>
      <c r="H378" s="26">
        <f t="shared" si="18"/>
        <v>97.56601597239127</v>
      </c>
    </row>
    <row r="379" spans="2:8" ht="13.5">
      <c r="B379" s="81" t="s">
        <v>10</v>
      </c>
      <c r="C379" s="97" t="s">
        <v>11</v>
      </c>
      <c r="D379" s="33">
        <v>0</v>
      </c>
      <c r="E379" s="33">
        <v>122607.87</v>
      </c>
      <c r="F379" s="33">
        <v>117189.73</v>
      </c>
      <c r="G379" s="34">
        <v>0</v>
      </c>
      <c r="H379" s="34">
        <f t="shared" si="18"/>
        <v>95.58091988711655</v>
      </c>
    </row>
    <row r="380" spans="2:8" ht="13.5" hidden="1">
      <c r="B380" s="81" t="s">
        <v>12</v>
      </c>
      <c r="C380" s="97" t="s">
        <v>13</v>
      </c>
      <c r="D380" s="33"/>
      <c r="E380" s="33"/>
      <c r="F380" s="33"/>
      <c r="G380" s="34" t="e">
        <f>F380/D380*100</f>
        <v>#DIV/0!</v>
      </c>
      <c r="H380" s="34" t="e">
        <f t="shared" si="18"/>
        <v>#DIV/0!</v>
      </c>
    </row>
    <row r="381" spans="2:8" ht="27">
      <c r="B381" s="81" t="s">
        <v>132</v>
      </c>
      <c r="C381" s="97" t="s">
        <v>133</v>
      </c>
      <c r="D381" s="33">
        <v>0</v>
      </c>
      <c r="E381" s="33">
        <v>100000</v>
      </c>
      <c r="F381" s="33">
        <v>99999.9</v>
      </c>
      <c r="G381" s="34">
        <v>0</v>
      </c>
      <c r="H381" s="34">
        <f t="shared" si="18"/>
        <v>99.9999</v>
      </c>
    </row>
    <row r="382" spans="2:8" ht="27">
      <c r="B382" s="82" t="s">
        <v>74</v>
      </c>
      <c r="C382" s="80" t="s">
        <v>75</v>
      </c>
      <c r="D382" s="25">
        <f>SUM(D383:D384)</f>
        <v>0</v>
      </c>
      <c r="E382" s="25">
        <f>SUM(E383:E384)</f>
        <v>3245000</v>
      </c>
      <c r="F382" s="25">
        <f>SUM(F383:F384)</f>
        <v>3244820</v>
      </c>
      <c r="G382" s="26">
        <v>0</v>
      </c>
      <c r="H382" s="26">
        <f t="shared" si="18"/>
        <v>99.9944530046225</v>
      </c>
    </row>
    <row r="383" spans="2:8" ht="27">
      <c r="B383" s="81" t="s">
        <v>132</v>
      </c>
      <c r="C383" s="97" t="s">
        <v>133</v>
      </c>
      <c r="D383" s="33">
        <v>0</v>
      </c>
      <c r="E383" s="33">
        <v>2995000</v>
      </c>
      <c r="F383" s="33">
        <v>2995000</v>
      </c>
      <c r="G383" s="34">
        <v>0</v>
      </c>
      <c r="H383" s="34">
        <f t="shared" si="18"/>
        <v>100</v>
      </c>
    </row>
    <row r="384" spans="2:8" ht="13.5">
      <c r="B384" s="81">
        <v>3132</v>
      </c>
      <c r="C384" s="97" t="s">
        <v>458</v>
      </c>
      <c r="D384" s="33">
        <v>0</v>
      </c>
      <c r="E384" s="33">
        <v>250000</v>
      </c>
      <c r="F384" s="33">
        <v>249820</v>
      </c>
      <c r="G384" s="34">
        <v>0</v>
      </c>
      <c r="H384" s="34">
        <f>F384/E384*100</f>
        <v>99.928</v>
      </c>
    </row>
    <row r="385" spans="2:8" ht="27">
      <c r="B385" s="79" t="s">
        <v>78</v>
      </c>
      <c r="C385" s="80" t="s">
        <v>79</v>
      </c>
      <c r="D385" s="29">
        <f>SUM(D386)</f>
        <v>0</v>
      </c>
      <c r="E385" s="29">
        <f>SUM(E386)</f>
        <v>49277.88</v>
      </c>
      <c r="F385" s="29">
        <f>SUM(F386)</f>
        <v>49277.88</v>
      </c>
      <c r="G385" s="26">
        <v>0</v>
      </c>
      <c r="H385" s="26">
        <f t="shared" si="18"/>
        <v>100</v>
      </c>
    </row>
    <row r="386" spans="2:8" ht="27">
      <c r="B386" s="81" t="s">
        <v>132</v>
      </c>
      <c r="C386" s="97" t="s">
        <v>133</v>
      </c>
      <c r="D386" s="33">
        <v>0</v>
      </c>
      <c r="E386" s="33">
        <v>49277.88</v>
      </c>
      <c r="F386" s="33">
        <v>49277.88</v>
      </c>
      <c r="G386" s="34">
        <v>0</v>
      </c>
      <c r="H386" s="34">
        <f t="shared" si="18"/>
        <v>100</v>
      </c>
    </row>
    <row r="387" spans="2:8" ht="27">
      <c r="B387" s="82" t="s">
        <v>82</v>
      </c>
      <c r="C387" s="80" t="s">
        <v>448</v>
      </c>
      <c r="D387" s="25">
        <f>SUM(D388)</f>
        <v>0</v>
      </c>
      <c r="E387" s="25">
        <f>SUM(E388)</f>
        <v>8300</v>
      </c>
      <c r="F387" s="25">
        <f>SUM(F388)</f>
        <v>8300</v>
      </c>
      <c r="G387" s="26">
        <v>0</v>
      </c>
      <c r="H387" s="26">
        <f t="shared" si="18"/>
        <v>100</v>
      </c>
    </row>
    <row r="388" spans="2:8" ht="13.5">
      <c r="B388" s="81" t="s">
        <v>10</v>
      </c>
      <c r="C388" s="97" t="s">
        <v>11</v>
      </c>
      <c r="D388" s="33">
        <v>0</v>
      </c>
      <c r="E388" s="33">
        <v>8300</v>
      </c>
      <c r="F388" s="33">
        <v>8300</v>
      </c>
      <c r="G388" s="34">
        <v>0</v>
      </c>
      <c r="H388" s="34">
        <f t="shared" si="18"/>
        <v>100</v>
      </c>
    </row>
    <row r="389" spans="2:8" ht="69" hidden="1">
      <c r="B389" s="82" t="s">
        <v>305</v>
      </c>
      <c r="C389" s="80" t="s">
        <v>306</v>
      </c>
      <c r="D389" s="25">
        <f>SUM(D390)</f>
        <v>0</v>
      </c>
      <c r="E389" s="25">
        <f>SUM(E390)</f>
        <v>0</v>
      </c>
      <c r="F389" s="25">
        <f>SUM(F390)</f>
        <v>0</v>
      </c>
      <c r="G389" s="26" t="e">
        <f aca="true" t="shared" si="19" ref="G389:G394">F389/D389*100</f>
        <v>#DIV/0!</v>
      </c>
      <c r="H389" s="26" t="e">
        <f t="shared" si="18"/>
        <v>#DIV/0!</v>
      </c>
    </row>
    <row r="390" spans="2:8" ht="27" hidden="1">
      <c r="B390" s="81" t="s">
        <v>132</v>
      </c>
      <c r="C390" s="97" t="s">
        <v>133</v>
      </c>
      <c r="D390" s="33"/>
      <c r="E390" s="33"/>
      <c r="F390" s="33"/>
      <c r="G390" s="34" t="e">
        <f t="shared" si="19"/>
        <v>#DIV/0!</v>
      </c>
      <c r="H390" s="34" t="e">
        <f t="shared" si="18"/>
        <v>#DIV/0!</v>
      </c>
    </row>
    <row r="391" spans="2:8" ht="69" hidden="1">
      <c r="B391" s="82" t="s">
        <v>307</v>
      </c>
      <c r="C391" s="80" t="s">
        <v>308</v>
      </c>
      <c r="D391" s="25">
        <f>SUM(D392)</f>
        <v>0</v>
      </c>
      <c r="E391" s="25">
        <f>SUM(E392)</f>
        <v>0</v>
      </c>
      <c r="F391" s="25">
        <f>SUM(F392)</f>
        <v>0</v>
      </c>
      <c r="G391" s="26" t="e">
        <f t="shared" si="19"/>
        <v>#DIV/0!</v>
      </c>
      <c r="H391" s="26" t="e">
        <f t="shared" si="18"/>
        <v>#DIV/0!</v>
      </c>
    </row>
    <row r="392" spans="2:8" ht="27" hidden="1">
      <c r="B392" s="81" t="s">
        <v>132</v>
      </c>
      <c r="C392" s="97" t="s">
        <v>133</v>
      </c>
      <c r="D392" s="33"/>
      <c r="E392" s="33"/>
      <c r="F392" s="33"/>
      <c r="G392" s="34" t="e">
        <f t="shared" si="19"/>
        <v>#DIV/0!</v>
      </c>
      <c r="H392" s="34" t="e">
        <f t="shared" si="18"/>
        <v>#DIV/0!</v>
      </c>
    </row>
    <row r="393" spans="2:8" ht="54.75" hidden="1">
      <c r="B393" s="79" t="s">
        <v>84</v>
      </c>
      <c r="C393" s="80" t="s">
        <v>85</v>
      </c>
      <c r="D393" s="29">
        <f>SUM(D394)</f>
        <v>0</v>
      </c>
      <c r="E393" s="29">
        <f>SUM(E394)</f>
        <v>0</v>
      </c>
      <c r="F393" s="29">
        <f>SUM(F394)</f>
        <v>0</v>
      </c>
      <c r="G393" s="26" t="e">
        <f t="shared" si="19"/>
        <v>#DIV/0!</v>
      </c>
      <c r="H393" s="26" t="e">
        <f t="shared" si="18"/>
        <v>#DIV/0!</v>
      </c>
    </row>
    <row r="394" spans="2:8" ht="27" hidden="1">
      <c r="B394" s="81" t="s">
        <v>132</v>
      </c>
      <c r="C394" s="97" t="s">
        <v>133</v>
      </c>
      <c r="D394" s="33"/>
      <c r="E394" s="33"/>
      <c r="F394" s="33"/>
      <c r="G394" s="34" t="e">
        <f t="shared" si="19"/>
        <v>#DIV/0!</v>
      </c>
      <c r="H394" s="34" t="e">
        <f t="shared" si="18"/>
        <v>#DIV/0!</v>
      </c>
    </row>
    <row r="395" spans="2:8" ht="41.25">
      <c r="B395" s="82" t="s">
        <v>495</v>
      </c>
      <c r="C395" s="80" t="s">
        <v>496</v>
      </c>
      <c r="D395" s="29">
        <f>SUM(D396:D397)</f>
        <v>0</v>
      </c>
      <c r="E395" s="29">
        <f>SUM(E396:E397)</f>
        <v>1747699</v>
      </c>
      <c r="F395" s="29">
        <f>SUM(F396:F397)</f>
        <v>126720</v>
      </c>
      <c r="G395" s="26">
        <v>0</v>
      </c>
      <c r="H395" s="26">
        <f t="shared" si="18"/>
        <v>7.250676460877989</v>
      </c>
    </row>
    <row r="396" spans="2:8" ht="13.5">
      <c r="B396" s="81" t="s">
        <v>10</v>
      </c>
      <c r="C396" s="97" t="s">
        <v>11</v>
      </c>
      <c r="D396" s="33">
        <v>0</v>
      </c>
      <c r="E396" s="33">
        <v>289959</v>
      </c>
      <c r="F396" s="33">
        <v>126720</v>
      </c>
      <c r="G396" s="34">
        <v>0</v>
      </c>
      <c r="H396" s="34">
        <f>F396/E396*100</f>
        <v>43.70273038602009</v>
      </c>
    </row>
    <row r="397" spans="2:8" ht="27">
      <c r="B397" s="81" t="s">
        <v>132</v>
      </c>
      <c r="C397" s="97" t="s">
        <v>133</v>
      </c>
      <c r="D397" s="33">
        <v>0</v>
      </c>
      <c r="E397" s="33">
        <v>1457740</v>
      </c>
      <c r="F397" s="33">
        <v>0</v>
      </c>
      <c r="G397" s="34">
        <v>0</v>
      </c>
      <c r="H397" s="34">
        <f t="shared" si="18"/>
        <v>0</v>
      </c>
    </row>
    <row r="398" spans="2:8" ht="27">
      <c r="B398" s="82" t="s">
        <v>431</v>
      </c>
      <c r="C398" s="80" t="s">
        <v>432</v>
      </c>
      <c r="D398" s="25">
        <f>D399+D411+D409</f>
        <v>0</v>
      </c>
      <c r="E398" s="25">
        <f>E399+E411+E409</f>
        <v>12069086.18</v>
      </c>
      <c r="F398" s="25">
        <f>F399+F411+F409</f>
        <v>11816491.26</v>
      </c>
      <c r="G398" s="26">
        <v>0</v>
      </c>
      <c r="H398" s="26">
        <f t="shared" si="18"/>
        <v>97.90709158727708</v>
      </c>
    </row>
    <row r="399" spans="2:8" ht="54.75">
      <c r="B399" s="82" t="s">
        <v>444</v>
      </c>
      <c r="C399" s="80" t="s">
        <v>445</v>
      </c>
      <c r="D399" s="25">
        <f>SUM(D400:D408)</f>
        <v>0</v>
      </c>
      <c r="E399" s="25">
        <f>SUM(E400:E408)</f>
        <v>3677301.82</v>
      </c>
      <c r="F399" s="25">
        <f>SUM(F400:F408)</f>
        <v>3433451.12</v>
      </c>
      <c r="G399" s="26">
        <v>0</v>
      </c>
      <c r="H399" s="26">
        <f t="shared" si="18"/>
        <v>93.36876025041644</v>
      </c>
    </row>
    <row r="400" spans="2:8" ht="13.5">
      <c r="B400" s="81" t="s">
        <v>6</v>
      </c>
      <c r="C400" s="97" t="s">
        <v>7</v>
      </c>
      <c r="D400" s="33">
        <v>0</v>
      </c>
      <c r="E400" s="33">
        <v>56179.93</v>
      </c>
      <c r="F400" s="33">
        <v>56179.93</v>
      </c>
      <c r="G400" s="34">
        <v>0</v>
      </c>
      <c r="H400" s="34">
        <f t="shared" si="18"/>
        <v>100</v>
      </c>
    </row>
    <row r="401" spans="2:8" ht="13.5">
      <c r="B401" s="81" t="s">
        <v>8</v>
      </c>
      <c r="C401" s="97" t="s">
        <v>9</v>
      </c>
      <c r="D401" s="33">
        <v>0</v>
      </c>
      <c r="E401" s="33">
        <v>12359.6</v>
      </c>
      <c r="F401" s="33">
        <v>12359.6</v>
      </c>
      <c r="G401" s="34">
        <v>0</v>
      </c>
      <c r="H401" s="34">
        <f t="shared" si="18"/>
        <v>100</v>
      </c>
    </row>
    <row r="402" spans="2:8" ht="13.5">
      <c r="B402" s="98" t="s">
        <v>10</v>
      </c>
      <c r="C402" s="97" t="s">
        <v>11</v>
      </c>
      <c r="D402" s="31">
        <v>0</v>
      </c>
      <c r="E402" s="31">
        <v>1772166.36</v>
      </c>
      <c r="F402" s="31">
        <v>1736955.08</v>
      </c>
      <c r="G402" s="34">
        <v>0</v>
      </c>
      <c r="H402" s="34">
        <f aca="true" t="shared" si="20" ref="H402:H410">F402/E402*100</f>
        <v>98.01309398514934</v>
      </c>
    </row>
    <row r="403" spans="2:8" ht="13.5">
      <c r="B403" s="98" t="s">
        <v>63</v>
      </c>
      <c r="C403" s="97" t="s">
        <v>64</v>
      </c>
      <c r="D403" s="31">
        <v>0</v>
      </c>
      <c r="E403" s="31">
        <v>159286</v>
      </c>
      <c r="F403" s="31">
        <v>104239.41</v>
      </c>
      <c r="G403" s="34">
        <v>0</v>
      </c>
      <c r="H403" s="34">
        <f t="shared" si="20"/>
        <v>65.44166467862838</v>
      </c>
    </row>
    <row r="404" spans="2:8" ht="13.5">
      <c r="B404" s="81" t="s">
        <v>65</v>
      </c>
      <c r="C404" s="97" t="s">
        <v>66</v>
      </c>
      <c r="D404" s="31">
        <v>0</v>
      </c>
      <c r="E404" s="31">
        <v>1423820.92</v>
      </c>
      <c r="F404" s="31">
        <v>1310467.09</v>
      </c>
      <c r="G404" s="34">
        <v>0</v>
      </c>
      <c r="H404" s="34">
        <f t="shared" si="20"/>
        <v>92.03875793593483</v>
      </c>
    </row>
    <row r="405" spans="2:8" ht="13.5">
      <c r="B405" s="98" t="s">
        <v>12</v>
      </c>
      <c r="C405" s="97" t="s">
        <v>13</v>
      </c>
      <c r="D405" s="31">
        <v>0</v>
      </c>
      <c r="E405" s="31">
        <v>122000</v>
      </c>
      <c r="F405" s="31">
        <v>81763</v>
      </c>
      <c r="G405" s="34">
        <v>0</v>
      </c>
      <c r="H405" s="34">
        <f t="shared" si="20"/>
        <v>67.0188524590164</v>
      </c>
    </row>
    <row r="406" spans="2:8" ht="27">
      <c r="B406" s="81" t="s">
        <v>24</v>
      </c>
      <c r="C406" s="97" t="s">
        <v>25</v>
      </c>
      <c r="D406" s="31">
        <v>0</v>
      </c>
      <c r="E406" s="31">
        <v>3380</v>
      </c>
      <c r="F406" s="31">
        <v>3378</v>
      </c>
      <c r="G406" s="34">
        <v>0</v>
      </c>
      <c r="H406" s="34">
        <f t="shared" si="20"/>
        <v>99.94082840236686</v>
      </c>
    </row>
    <row r="407" spans="2:8" ht="27">
      <c r="B407" s="81" t="s">
        <v>26</v>
      </c>
      <c r="C407" s="99" t="s">
        <v>27</v>
      </c>
      <c r="D407" s="31">
        <v>0</v>
      </c>
      <c r="E407" s="31">
        <v>3000</v>
      </c>
      <c r="F407" s="31">
        <v>3000</v>
      </c>
      <c r="G407" s="34">
        <v>0</v>
      </c>
      <c r="H407" s="34">
        <f t="shared" si="20"/>
        <v>100</v>
      </c>
    </row>
    <row r="408" spans="2:8" ht="27">
      <c r="B408" s="81" t="s">
        <v>132</v>
      </c>
      <c r="C408" s="97" t="s">
        <v>133</v>
      </c>
      <c r="D408" s="33">
        <v>0</v>
      </c>
      <c r="E408" s="33">
        <v>125109.01</v>
      </c>
      <c r="F408" s="33">
        <v>125109.01</v>
      </c>
      <c r="G408" s="34">
        <v>0</v>
      </c>
      <c r="H408" s="34">
        <f t="shared" si="20"/>
        <v>100</v>
      </c>
    </row>
    <row r="409" spans="2:8" ht="312.75" customHeight="1">
      <c r="B409" s="82" t="s">
        <v>463</v>
      </c>
      <c r="C409" s="80" t="s">
        <v>464</v>
      </c>
      <c r="D409" s="29">
        <f>SUM(D410)</f>
        <v>0</v>
      </c>
      <c r="E409" s="29">
        <f>SUM(E410)</f>
        <v>8361663.36</v>
      </c>
      <c r="F409" s="29">
        <f>SUM(F410)</f>
        <v>8352919.14</v>
      </c>
      <c r="G409" s="26">
        <v>0</v>
      </c>
      <c r="H409" s="26">
        <f t="shared" si="20"/>
        <v>99.89542487393321</v>
      </c>
    </row>
    <row r="410" spans="2:8" ht="13.5">
      <c r="B410" s="81" t="s">
        <v>38</v>
      </c>
      <c r="C410" s="97" t="s">
        <v>39</v>
      </c>
      <c r="D410" s="33">
        <v>0</v>
      </c>
      <c r="E410" s="33">
        <v>8361663.36</v>
      </c>
      <c r="F410" s="33">
        <v>8352919.14</v>
      </c>
      <c r="G410" s="34">
        <v>0</v>
      </c>
      <c r="H410" s="34">
        <f t="shared" si="20"/>
        <v>99.89542487393321</v>
      </c>
    </row>
    <row r="411" spans="2:8" ht="110.25">
      <c r="B411" s="82" t="s">
        <v>449</v>
      </c>
      <c r="C411" s="80" t="s">
        <v>315</v>
      </c>
      <c r="D411" s="29">
        <f>SUM(D412:D413)</f>
        <v>0</v>
      </c>
      <c r="E411" s="29">
        <f>SUM(E412:E413)</f>
        <v>30121</v>
      </c>
      <c r="F411" s="29">
        <f>SUM(F412:F413)</f>
        <v>30121</v>
      </c>
      <c r="G411" s="26">
        <v>0</v>
      </c>
      <c r="H411" s="26">
        <f aca="true" t="shared" si="21" ref="H411:H438">F411/E411*100</f>
        <v>100</v>
      </c>
    </row>
    <row r="412" spans="2:8" ht="13.5">
      <c r="B412" s="81" t="s">
        <v>65</v>
      </c>
      <c r="C412" s="97" t="s">
        <v>66</v>
      </c>
      <c r="D412" s="33">
        <v>0</v>
      </c>
      <c r="E412" s="33">
        <v>27650</v>
      </c>
      <c r="F412" s="33">
        <v>27650</v>
      </c>
      <c r="G412" s="34">
        <v>0</v>
      </c>
      <c r="H412" s="34">
        <f t="shared" si="21"/>
        <v>100</v>
      </c>
    </row>
    <row r="413" spans="2:8" ht="13.5">
      <c r="B413" s="98" t="s">
        <v>12</v>
      </c>
      <c r="C413" s="97" t="s">
        <v>13</v>
      </c>
      <c r="D413" s="33">
        <v>0</v>
      </c>
      <c r="E413" s="33">
        <v>2471</v>
      </c>
      <c r="F413" s="33">
        <v>2471</v>
      </c>
      <c r="G413" s="34">
        <v>0</v>
      </c>
      <c r="H413" s="34">
        <f t="shared" si="21"/>
        <v>100</v>
      </c>
    </row>
    <row r="414" spans="2:8" ht="27">
      <c r="B414" s="79" t="s">
        <v>87</v>
      </c>
      <c r="C414" s="80" t="s">
        <v>88</v>
      </c>
      <c r="D414" s="29">
        <f>D415+D421+D424+D428+D430</f>
        <v>208400</v>
      </c>
      <c r="E414" s="29">
        <f>E415+E421+E424+E428+E430</f>
        <v>1337752.16</v>
      </c>
      <c r="F414" s="29">
        <f>F415+F421+F424+F428+F430</f>
        <v>1164720.46</v>
      </c>
      <c r="G414" s="26">
        <f aca="true" t="shared" si="22" ref="G414:G438">F414/D414*100</f>
        <v>558.8869769673704</v>
      </c>
      <c r="H414" s="26">
        <f t="shared" si="21"/>
        <v>87.06548902152399</v>
      </c>
    </row>
    <row r="415" spans="2:8" ht="13.5">
      <c r="B415" s="79" t="s">
        <v>90</v>
      </c>
      <c r="C415" s="80" t="s">
        <v>91</v>
      </c>
      <c r="D415" s="29">
        <f>SUM(D416:D420)</f>
        <v>190400</v>
      </c>
      <c r="E415" s="29">
        <f>SUM(E416:E420)</f>
        <v>1003388.6599999999</v>
      </c>
      <c r="F415" s="29">
        <f>SUM(F416:F420)</f>
        <v>853658.6799999999</v>
      </c>
      <c r="G415" s="26">
        <f t="shared" si="22"/>
        <v>448.35014705882344</v>
      </c>
      <c r="H415" s="26">
        <f t="shared" si="21"/>
        <v>85.07756904488038</v>
      </c>
    </row>
    <row r="416" spans="2:8" ht="13.5">
      <c r="B416" s="81" t="s">
        <v>6</v>
      </c>
      <c r="C416" s="97" t="s">
        <v>7</v>
      </c>
      <c r="D416" s="33">
        <v>134800</v>
      </c>
      <c r="E416" s="33">
        <v>167800</v>
      </c>
      <c r="F416" s="33">
        <v>70587.65</v>
      </c>
      <c r="G416" s="34">
        <f t="shared" si="22"/>
        <v>52.36472551928782</v>
      </c>
      <c r="H416" s="34">
        <f t="shared" si="21"/>
        <v>42.06653754469606</v>
      </c>
    </row>
    <row r="417" spans="2:8" ht="13.5">
      <c r="B417" s="81" t="s">
        <v>8</v>
      </c>
      <c r="C417" s="97" t="s">
        <v>9</v>
      </c>
      <c r="D417" s="33">
        <v>29700</v>
      </c>
      <c r="E417" s="33">
        <v>37100</v>
      </c>
      <c r="F417" s="33">
        <v>15655.23</v>
      </c>
      <c r="G417" s="34">
        <f t="shared" si="22"/>
        <v>52.711212121212114</v>
      </c>
      <c r="H417" s="34">
        <f t="shared" si="21"/>
        <v>42.19738544474394</v>
      </c>
    </row>
    <row r="418" spans="2:8" ht="13.5">
      <c r="B418" s="81" t="s">
        <v>10</v>
      </c>
      <c r="C418" s="97" t="s">
        <v>11</v>
      </c>
      <c r="D418" s="33">
        <v>16000</v>
      </c>
      <c r="E418" s="33">
        <v>153096.68</v>
      </c>
      <c r="F418" s="33">
        <v>131198.82</v>
      </c>
      <c r="G418" s="34">
        <f t="shared" si="22"/>
        <v>819.9926250000001</v>
      </c>
      <c r="H418" s="34">
        <f t="shared" si="21"/>
        <v>85.69671138525017</v>
      </c>
    </row>
    <row r="419" spans="2:8" ht="13.5">
      <c r="B419" s="81" t="s">
        <v>12</v>
      </c>
      <c r="C419" s="97" t="s">
        <v>13</v>
      </c>
      <c r="D419" s="33">
        <v>9900</v>
      </c>
      <c r="E419" s="33">
        <v>10000</v>
      </c>
      <c r="F419" s="33">
        <v>825</v>
      </c>
      <c r="G419" s="34">
        <f>F419/D419*100</f>
        <v>8.333333333333332</v>
      </c>
      <c r="H419" s="34">
        <f>F419/E419*100</f>
        <v>8.25</v>
      </c>
    </row>
    <row r="420" spans="2:8" ht="27">
      <c r="B420" s="81" t="s">
        <v>132</v>
      </c>
      <c r="C420" s="97" t="s">
        <v>133</v>
      </c>
      <c r="D420" s="33">
        <v>0</v>
      </c>
      <c r="E420" s="33">
        <v>635391.98</v>
      </c>
      <c r="F420" s="33">
        <v>635391.98</v>
      </c>
      <c r="G420" s="34">
        <v>0</v>
      </c>
      <c r="H420" s="34">
        <f>F420/E420*100</f>
        <v>100</v>
      </c>
    </row>
    <row r="421" spans="2:8" ht="13.5">
      <c r="B421" s="79" t="s">
        <v>94</v>
      </c>
      <c r="C421" s="80" t="s">
        <v>95</v>
      </c>
      <c r="D421" s="29">
        <f>SUM(D422:D423)</f>
        <v>0</v>
      </c>
      <c r="E421" s="29">
        <f>SUM(E422:E423)</f>
        <v>169642.45</v>
      </c>
      <c r="F421" s="29">
        <f>SUM(F422:F423)</f>
        <v>169642.45</v>
      </c>
      <c r="G421" s="26">
        <v>0</v>
      </c>
      <c r="H421" s="26">
        <f t="shared" si="21"/>
        <v>100</v>
      </c>
    </row>
    <row r="422" spans="2:8" ht="13.5">
      <c r="B422" s="81" t="s">
        <v>10</v>
      </c>
      <c r="C422" s="97" t="s">
        <v>11</v>
      </c>
      <c r="D422" s="33">
        <v>0</v>
      </c>
      <c r="E422" s="33">
        <v>2560</v>
      </c>
      <c r="F422" s="33">
        <v>2560</v>
      </c>
      <c r="G422" s="34">
        <v>0</v>
      </c>
      <c r="H422" s="34">
        <f t="shared" si="21"/>
        <v>100</v>
      </c>
    </row>
    <row r="423" spans="2:8" ht="27">
      <c r="B423" s="81" t="s">
        <v>132</v>
      </c>
      <c r="C423" s="97" t="s">
        <v>133</v>
      </c>
      <c r="D423" s="33">
        <v>0</v>
      </c>
      <c r="E423" s="33">
        <v>167082.45</v>
      </c>
      <c r="F423" s="33">
        <v>167082.45</v>
      </c>
      <c r="G423" s="34">
        <v>0</v>
      </c>
      <c r="H423" s="34">
        <f t="shared" si="21"/>
        <v>100</v>
      </c>
    </row>
    <row r="424" spans="2:8" ht="41.25">
      <c r="B424" s="79" t="s">
        <v>98</v>
      </c>
      <c r="C424" s="80" t="s">
        <v>99</v>
      </c>
      <c r="D424" s="29">
        <f>SUM(D425:D427)</f>
        <v>18000</v>
      </c>
      <c r="E424" s="29">
        <f>SUM(E425:E427)</f>
        <v>108674.05</v>
      </c>
      <c r="F424" s="29">
        <f>SUM(F425:F427)</f>
        <v>85372.33</v>
      </c>
      <c r="G424" s="26">
        <f t="shared" si="22"/>
        <v>474.29072222222226</v>
      </c>
      <c r="H424" s="26">
        <f t="shared" si="21"/>
        <v>78.55815624797272</v>
      </c>
    </row>
    <row r="425" spans="2:8" ht="13.5">
      <c r="B425" s="81" t="s">
        <v>10</v>
      </c>
      <c r="C425" s="97" t="s">
        <v>11</v>
      </c>
      <c r="D425" s="33">
        <v>11800</v>
      </c>
      <c r="E425" s="33">
        <v>47694.05</v>
      </c>
      <c r="F425" s="33">
        <v>26592.33</v>
      </c>
      <c r="G425" s="34">
        <f t="shared" si="22"/>
        <v>225.3587288135593</v>
      </c>
      <c r="H425" s="34">
        <f t="shared" si="21"/>
        <v>55.756074395024115</v>
      </c>
    </row>
    <row r="426" spans="2:8" ht="13.5">
      <c r="B426" s="81" t="s">
        <v>12</v>
      </c>
      <c r="C426" s="97" t="s">
        <v>13</v>
      </c>
      <c r="D426" s="33">
        <v>6200</v>
      </c>
      <c r="E426" s="33">
        <v>5980</v>
      </c>
      <c r="F426" s="33">
        <v>4980</v>
      </c>
      <c r="G426" s="34">
        <f t="shared" si="22"/>
        <v>80.3225806451613</v>
      </c>
      <c r="H426" s="34">
        <f t="shared" si="21"/>
        <v>83.27759197324414</v>
      </c>
    </row>
    <row r="427" spans="2:8" ht="27">
      <c r="B427" s="81" t="s">
        <v>132</v>
      </c>
      <c r="C427" s="97" t="s">
        <v>133</v>
      </c>
      <c r="D427" s="33">
        <v>0</v>
      </c>
      <c r="E427" s="33">
        <v>55000</v>
      </c>
      <c r="F427" s="33">
        <v>53800</v>
      </c>
      <c r="G427" s="34">
        <v>0</v>
      </c>
      <c r="H427" s="34">
        <f t="shared" si="21"/>
        <v>97.81818181818181</v>
      </c>
    </row>
    <row r="428" spans="2:8" ht="27">
      <c r="B428" s="79">
        <v>1014081</v>
      </c>
      <c r="C428" s="80" t="s">
        <v>101</v>
      </c>
      <c r="D428" s="25">
        <f>D429</f>
        <v>0</v>
      </c>
      <c r="E428" s="25">
        <f>E429</f>
        <v>47</v>
      </c>
      <c r="F428" s="25">
        <f>F429</f>
        <v>47</v>
      </c>
      <c r="G428" s="26">
        <v>0</v>
      </c>
      <c r="H428" s="26">
        <f t="shared" si="21"/>
        <v>100</v>
      </c>
    </row>
    <row r="429" spans="2:8" ht="13.5">
      <c r="B429" s="81" t="s">
        <v>10</v>
      </c>
      <c r="C429" s="97" t="s">
        <v>11</v>
      </c>
      <c r="D429" s="31">
        <v>0</v>
      </c>
      <c r="E429" s="31">
        <v>47</v>
      </c>
      <c r="F429" s="31">
        <v>47</v>
      </c>
      <c r="G429" s="34">
        <v>0</v>
      </c>
      <c r="H429" s="34">
        <f t="shared" si="21"/>
        <v>100</v>
      </c>
    </row>
    <row r="430" spans="2:8" ht="27">
      <c r="B430" s="79">
        <v>1015031</v>
      </c>
      <c r="C430" s="80" t="s">
        <v>86</v>
      </c>
      <c r="D430" s="25">
        <f>D431</f>
        <v>0</v>
      </c>
      <c r="E430" s="25">
        <f>E431</f>
        <v>56000</v>
      </c>
      <c r="F430" s="25">
        <f>F431</f>
        <v>56000</v>
      </c>
      <c r="G430" s="26">
        <v>0</v>
      </c>
      <c r="H430" s="26">
        <f>F430/E430*100</f>
        <v>100</v>
      </c>
    </row>
    <row r="431" spans="2:8" ht="27">
      <c r="B431" s="81" t="s">
        <v>132</v>
      </c>
      <c r="C431" s="97" t="s">
        <v>133</v>
      </c>
      <c r="D431" s="31">
        <v>0</v>
      </c>
      <c r="E431" s="31">
        <v>56000</v>
      </c>
      <c r="F431" s="31">
        <v>56000</v>
      </c>
      <c r="G431" s="34">
        <v>0</v>
      </c>
      <c r="H431" s="34">
        <f>F431/E431*100</f>
        <v>100</v>
      </c>
    </row>
    <row r="432" spans="2:8" ht="13.5">
      <c r="B432" s="79" t="s">
        <v>110</v>
      </c>
      <c r="C432" s="80" t="s">
        <v>111</v>
      </c>
      <c r="D432" s="29">
        <f>D435+D433</f>
        <v>0</v>
      </c>
      <c r="E432" s="29">
        <f>E435+E433</f>
        <v>86063</v>
      </c>
      <c r="F432" s="29">
        <f>F435+F433</f>
        <v>86062.02</v>
      </c>
      <c r="G432" s="26">
        <v>0</v>
      </c>
      <c r="H432" s="26">
        <f t="shared" si="21"/>
        <v>99.99886129928076</v>
      </c>
    </row>
    <row r="433" spans="2:8" ht="41.25">
      <c r="B433" s="79" t="s">
        <v>112</v>
      </c>
      <c r="C433" s="80" t="s">
        <v>60</v>
      </c>
      <c r="D433" s="25">
        <f>SUM(D434)</f>
        <v>0</v>
      </c>
      <c r="E433" s="25">
        <f>SUM(E434)</f>
        <v>86063</v>
      </c>
      <c r="F433" s="25">
        <f>SUM(F434)</f>
        <v>86062.02</v>
      </c>
      <c r="G433" s="26">
        <v>0</v>
      </c>
      <c r="H433" s="26">
        <f t="shared" si="21"/>
        <v>99.99886129928076</v>
      </c>
    </row>
    <row r="434" spans="2:8" ht="27">
      <c r="B434" s="81" t="s">
        <v>132</v>
      </c>
      <c r="C434" s="97" t="s">
        <v>133</v>
      </c>
      <c r="D434" s="33">
        <v>0</v>
      </c>
      <c r="E434" s="33">
        <v>86063</v>
      </c>
      <c r="F434" s="33">
        <v>86062.02</v>
      </c>
      <c r="G434" s="34">
        <v>0</v>
      </c>
      <c r="H434" s="34">
        <f t="shared" si="21"/>
        <v>99.99886129928076</v>
      </c>
    </row>
    <row r="435" spans="2:8" ht="13.5" hidden="1">
      <c r="B435" s="79" t="s">
        <v>134</v>
      </c>
      <c r="C435" s="80" t="s">
        <v>135</v>
      </c>
      <c r="D435" s="29">
        <f>D436</f>
        <v>0</v>
      </c>
      <c r="E435" s="29">
        <f>E436</f>
        <v>0</v>
      </c>
      <c r="F435" s="29">
        <f>F436</f>
        <v>0</v>
      </c>
      <c r="G435" s="26" t="e">
        <f t="shared" si="22"/>
        <v>#DIV/0!</v>
      </c>
      <c r="H435" s="26" t="e">
        <f t="shared" si="21"/>
        <v>#DIV/0!</v>
      </c>
    </row>
    <row r="436" spans="2:8" ht="27" hidden="1">
      <c r="B436" s="81" t="s">
        <v>136</v>
      </c>
      <c r="C436" s="97" t="s">
        <v>137</v>
      </c>
      <c r="D436" s="33"/>
      <c r="E436" s="33"/>
      <c r="F436" s="33"/>
      <c r="G436" s="34" t="e">
        <f t="shared" si="22"/>
        <v>#DIV/0!</v>
      </c>
      <c r="H436" s="34" t="e">
        <f t="shared" si="21"/>
        <v>#DIV/0!</v>
      </c>
    </row>
    <row r="437" spans="2:8" ht="13.5">
      <c r="B437" s="172" t="s">
        <v>139</v>
      </c>
      <c r="C437" s="172"/>
      <c r="D437" s="29">
        <f>D317+D361+D414+D432+D398</f>
        <v>4668200</v>
      </c>
      <c r="E437" s="29">
        <f>E317+E361+E414+E432+E398</f>
        <v>96293818.97</v>
      </c>
      <c r="F437" s="29">
        <f>F317+F361+F414+F432+F398</f>
        <v>35718338.54000001</v>
      </c>
      <c r="G437" s="26">
        <f t="shared" si="22"/>
        <v>765.1415650571956</v>
      </c>
      <c r="H437" s="26">
        <f t="shared" si="21"/>
        <v>37.09307505098321</v>
      </c>
    </row>
    <row r="438" spans="2:8" ht="13.5">
      <c r="B438" s="165" t="s">
        <v>140</v>
      </c>
      <c r="C438" s="166"/>
      <c r="D438" s="89">
        <f>D437+D311</f>
        <v>301090260</v>
      </c>
      <c r="E438" s="89">
        <f>E437+E311</f>
        <v>423338293.08000004</v>
      </c>
      <c r="F438" s="89">
        <f>F437+F311</f>
        <v>355904054.17</v>
      </c>
      <c r="G438" s="26">
        <f t="shared" si="22"/>
        <v>118.20510373533837</v>
      </c>
      <c r="H438" s="26">
        <f t="shared" si="21"/>
        <v>84.07083885103286</v>
      </c>
    </row>
    <row r="439" spans="4:8" ht="13.5">
      <c r="D439" s="91"/>
      <c r="E439" s="91"/>
      <c r="F439" s="91"/>
      <c r="G439" s="91"/>
      <c r="H439" s="91"/>
    </row>
    <row r="440" spans="4:8" ht="13.5">
      <c r="D440" s="91"/>
      <c r="E440" s="91"/>
      <c r="F440" s="91"/>
      <c r="G440" s="91"/>
      <c r="H440" s="91"/>
    </row>
    <row r="441" spans="2:8" ht="15">
      <c r="B441" s="182" t="s">
        <v>430</v>
      </c>
      <c r="C441" s="183"/>
      <c r="D441" s="183"/>
      <c r="E441" s="183"/>
      <c r="F441" s="183"/>
      <c r="G441" s="183"/>
      <c r="H441" s="183"/>
    </row>
    <row r="442" spans="4:8" ht="13.5">
      <c r="D442" s="91"/>
      <c r="E442" s="91"/>
      <c r="F442" s="91"/>
      <c r="G442" s="91"/>
      <c r="H442" s="91"/>
    </row>
    <row r="443" spans="4:8" ht="13.5">
      <c r="D443" s="91"/>
      <c r="E443" s="91"/>
      <c r="F443" s="91"/>
      <c r="G443" s="91"/>
      <c r="H443" s="91"/>
    </row>
    <row r="444" spans="4:8" ht="13.5">
      <c r="D444" s="91"/>
      <c r="E444" s="91"/>
      <c r="F444" s="91"/>
      <c r="G444" s="91"/>
      <c r="H444" s="91"/>
    </row>
    <row r="445" spans="4:8" ht="13.5">
      <c r="D445" s="91"/>
      <c r="E445" s="91"/>
      <c r="F445" s="91"/>
      <c r="G445" s="91"/>
      <c r="H445" s="91"/>
    </row>
    <row r="446" spans="4:8" ht="13.5">
      <c r="D446" s="91"/>
      <c r="E446" s="91"/>
      <c r="F446" s="91"/>
      <c r="G446" s="91"/>
      <c r="H446" s="91"/>
    </row>
    <row r="447" spans="4:8" ht="13.5">
      <c r="D447" s="91"/>
      <c r="E447" s="91"/>
      <c r="F447" s="91"/>
      <c r="G447" s="91"/>
      <c r="H447" s="91"/>
    </row>
    <row r="448" spans="4:8" ht="13.5">
      <c r="D448" s="91"/>
      <c r="E448" s="91"/>
      <c r="F448" s="91"/>
      <c r="G448" s="91"/>
      <c r="H448" s="91"/>
    </row>
    <row r="449" spans="4:8" ht="13.5">
      <c r="D449" s="91"/>
      <c r="E449" s="91"/>
      <c r="F449" s="91"/>
      <c r="G449" s="91"/>
      <c r="H449" s="91"/>
    </row>
    <row r="450" spans="4:8" ht="13.5">
      <c r="D450" s="91"/>
      <c r="E450" s="91"/>
      <c r="F450" s="91"/>
      <c r="G450" s="91"/>
      <c r="H450" s="91"/>
    </row>
    <row r="451" spans="4:8" ht="13.5">
      <c r="D451" s="91"/>
      <c r="E451" s="91"/>
      <c r="F451" s="91"/>
      <c r="G451" s="91"/>
      <c r="H451" s="91"/>
    </row>
    <row r="452" spans="4:8" ht="13.5">
      <c r="D452" s="91"/>
      <c r="E452" s="91"/>
      <c r="F452" s="91"/>
      <c r="G452" s="91"/>
      <c r="H452" s="91"/>
    </row>
    <row r="453" spans="4:8" ht="13.5">
      <c r="D453" s="91"/>
      <c r="E453" s="91"/>
      <c r="F453" s="91"/>
      <c r="G453" s="91"/>
      <c r="H453" s="91"/>
    </row>
    <row r="454" spans="4:8" ht="13.5">
      <c r="D454" s="91"/>
      <c r="E454" s="91"/>
      <c r="F454" s="91"/>
      <c r="G454" s="91"/>
      <c r="H454" s="91"/>
    </row>
    <row r="455" spans="4:8" ht="13.5">
      <c r="D455" s="91"/>
      <c r="E455" s="91"/>
      <c r="F455" s="91"/>
      <c r="G455" s="91"/>
      <c r="H455" s="91"/>
    </row>
    <row r="456" spans="4:8" ht="13.5">
      <c r="D456" s="91"/>
      <c r="E456" s="91"/>
      <c r="F456" s="91"/>
      <c r="G456" s="91"/>
      <c r="H456" s="91"/>
    </row>
    <row r="457" spans="4:8" ht="13.5">
      <c r="D457" s="91"/>
      <c r="E457" s="91"/>
      <c r="F457" s="91"/>
      <c r="G457" s="91"/>
      <c r="H457" s="91"/>
    </row>
    <row r="458" spans="4:8" ht="13.5">
      <c r="D458" s="91"/>
      <c r="E458" s="91"/>
      <c r="F458" s="91"/>
      <c r="G458" s="91"/>
      <c r="H458" s="91"/>
    </row>
    <row r="459" spans="4:8" ht="13.5">
      <c r="D459" s="91"/>
      <c r="E459" s="91"/>
      <c r="F459" s="91"/>
      <c r="G459" s="91"/>
      <c r="H459" s="91"/>
    </row>
    <row r="460" spans="4:8" ht="13.5">
      <c r="D460" s="91"/>
      <c r="E460" s="91"/>
      <c r="F460" s="91"/>
      <c r="G460" s="91"/>
      <c r="H460" s="91"/>
    </row>
    <row r="461" spans="4:8" ht="13.5">
      <c r="D461" s="91"/>
      <c r="E461" s="91"/>
      <c r="F461" s="91"/>
      <c r="G461" s="91"/>
      <c r="H461" s="91"/>
    </row>
    <row r="462" spans="4:8" ht="13.5">
      <c r="D462" s="91"/>
      <c r="E462" s="91"/>
      <c r="F462" s="91"/>
      <c r="G462" s="91"/>
      <c r="H462" s="91"/>
    </row>
    <row r="463" spans="4:8" ht="13.5">
      <c r="D463" s="91"/>
      <c r="E463" s="91"/>
      <c r="F463" s="91"/>
      <c r="G463" s="91"/>
      <c r="H463" s="91"/>
    </row>
    <row r="464" spans="4:8" ht="13.5">
      <c r="D464" s="91"/>
      <c r="E464" s="91"/>
      <c r="F464" s="91"/>
      <c r="G464" s="91"/>
      <c r="H464" s="91"/>
    </row>
    <row r="465" spans="4:8" ht="13.5">
      <c r="D465" s="91"/>
      <c r="E465" s="91"/>
      <c r="F465" s="91"/>
      <c r="G465" s="91"/>
      <c r="H465" s="91"/>
    </row>
    <row r="466" spans="4:8" ht="13.5">
      <c r="D466" s="91"/>
      <c r="E466" s="91"/>
      <c r="F466" s="91"/>
      <c r="G466" s="91"/>
      <c r="H466" s="91"/>
    </row>
    <row r="467" spans="4:8" ht="13.5">
      <c r="D467" s="91"/>
      <c r="E467" s="91"/>
      <c r="F467" s="91"/>
      <c r="G467" s="91"/>
      <c r="H467" s="91"/>
    </row>
    <row r="468" spans="4:8" ht="13.5">
      <c r="D468" s="91"/>
      <c r="E468" s="91"/>
      <c r="F468" s="91"/>
      <c r="G468" s="91"/>
      <c r="H468" s="91"/>
    </row>
    <row r="469" spans="4:8" ht="13.5">
      <c r="D469" s="91"/>
      <c r="E469" s="91"/>
      <c r="F469" s="91"/>
      <c r="G469" s="91"/>
      <c r="H469" s="91"/>
    </row>
    <row r="470" spans="4:8" ht="13.5">
      <c r="D470" s="91"/>
      <c r="E470" s="91"/>
      <c r="F470" s="91"/>
      <c r="G470" s="91"/>
      <c r="H470" s="91"/>
    </row>
    <row r="471" spans="4:8" ht="13.5">
      <c r="D471" s="91"/>
      <c r="E471" s="91"/>
      <c r="F471" s="91"/>
      <c r="G471" s="91"/>
      <c r="H471" s="91"/>
    </row>
    <row r="472" spans="4:8" ht="13.5">
      <c r="D472" s="91"/>
      <c r="E472" s="91"/>
      <c r="F472" s="91"/>
      <c r="G472" s="91"/>
      <c r="H472" s="91"/>
    </row>
    <row r="473" spans="4:8" ht="13.5">
      <c r="D473" s="91"/>
      <c r="E473" s="91"/>
      <c r="F473" s="91"/>
      <c r="G473" s="91"/>
      <c r="H473" s="91"/>
    </row>
    <row r="474" spans="4:8" ht="13.5">
      <c r="D474" s="91"/>
      <c r="E474" s="91"/>
      <c r="F474" s="91"/>
      <c r="G474" s="91"/>
      <c r="H474" s="91"/>
    </row>
    <row r="475" spans="4:8" ht="13.5">
      <c r="D475" s="91"/>
      <c r="E475" s="91"/>
      <c r="F475" s="91"/>
      <c r="G475" s="91"/>
      <c r="H475" s="91"/>
    </row>
    <row r="476" spans="4:8" ht="13.5">
      <c r="D476" s="91"/>
      <c r="E476" s="91"/>
      <c r="F476" s="91"/>
      <c r="G476" s="91"/>
      <c r="H476" s="91"/>
    </row>
    <row r="477" spans="4:8" ht="13.5">
      <c r="D477" s="91"/>
      <c r="E477" s="91"/>
      <c r="F477" s="91"/>
      <c r="G477" s="91"/>
      <c r="H477" s="91"/>
    </row>
    <row r="478" spans="4:8" ht="13.5">
      <c r="D478" s="91"/>
      <c r="E478" s="91"/>
      <c r="F478" s="91"/>
      <c r="G478" s="91"/>
      <c r="H478" s="91"/>
    </row>
    <row r="479" spans="4:8" ht="13.5">
      <c r="D479" s="91"/>
      <c r="E479" s="91"/>
      <c r="F479" s="91"/>
      <c r="G479" s="91"/>
      <c r="H479" s="91"/>
    </row>
    <row r="480" spans="4:8" ht="13.5">
      <c r="D480" s="91"/>
      <c r="E480" s="91"/>
      <c r="F480" s="91"/>
      <c r="G480" s="91"/>
      <c r="H480" s="91"/>
    </row>
    <row r="481" spans="4:8" ht="13.5">
      <c r="D481" s="91"/>
      <c r="E481" s="91"/>
      <c r="F481" s="91"/>
      <c r="G481" s="91"/>
      <c r="H481" s="91"/>
    </row>
    <row r="482" spans="4:8" ht="13.5">
      <c r="D482" s="91"/>
      <c r="E482" s="91"/>
      <c r="F482" s="91"/>
      <c r="G482" s="91"/>
      <c r="H482" s="91"/>
    </row>
    <row r="483" spans="4:8" ht="13.5">
      <c r="D483" s="91"/>
      <c r="E483" s="91"/>
      <c r="F483" s="91"/>
      <c r="G483" s="91"/>
      <c r="H483" s="91"/>
    </row>
    <row r="484" spans="4:8" ht="13.5">
      <c r="D484" s="91"/>
      <c r="E484" s="91"/>
      <c r="F484" s="91"/>
      <c r="G484" s="91"/>
      <c r="H484" s="91"/>
    </row>
    <row r="485" spans="4:8" ht="13.5">
      <c r="D485" s="91"/>
      <c r="E485" s="91"/>
      <c r="F485" s="91"/>
      <c r="G485" s="91"/>
      <c r="H485" s="91"/>
    </row>
    <row r="486" spans="4:8" ht="13.5">
      <c r="D486" s="91"/>
      <c r="E486" s="91"/>
      <c r="F486" s="91"/>
      <c r="G486" s="91"/>
      <c r="H486" s="91"/>
    </row>
    <row r="487" spans="4:8" ht="13.5">
      <c r="D487" s="91"/>
      <c r="E487" s="91"/>
      <c r="F487" s="91"/>
      <c r="G487" s="91"/>
      <c r="H487" s="91"/>
    </row>
    <row r="488" spans="4:8" ht="13.5">
      <c r="D488" s="91"/>
      <c r="E488" s="91"/>
      <c r="F488" s="91"/>
      <c r="G488" s="91"/>
      <c r="H488" s="91"/>
    </row>
    <row r="489" spans="4:8" ht="13.5">
      <c r="D489" s="91"/>
      <c r="E489" s="91"/>
      <c r="F489" s="91"/>
      <c r="G489" s="91"/>
      <c r="H489" s="91"/>
    </row>
    <row r="490" spans="4:8" ht="13.5">
      <c r="D490" s="91"/>
      <c r="E490" s="91"/>
      <c r="F490" s="91"/>
      <c r="G490" s="91"/>
      <c r="H490" s="91"/>
    </row>
    <row r="491" spans="4:8" ht="13.5">
      <c r="D491" s="91"/>
      <c r="E491" s="91"/>
      <c r="F491" s="91"/>
      <c r="G491" s="91"/>
      <c r="H491" s="91"/>
    </row>
    <row r="492" spans="4:8" ht="13.5">
      <c r="D492" s="91"/>
      <c r="E492" s="91"/>
      <c r="F492" s="91"/>
      <c r="G492" s="91"/>
      <c r="H492" s="91"/>
    </row>
    <row r="493" spans="4:8" ht="13.5">
      <c r="D493" s="91"/>
      <c r="E493" s="91"/>
      <c r="F493" s="91"/>
      <c r="G493" s="91"/>
      <c r="H493" s="91"/>
    </row>
    <row r="494" spans="4:8" ht="13.5">
      <c r="D494" s="91"/>
      <c r="E494" s="91"/>
      <c r="F494" s="91"/>
      <c r="G494" s="91"/>
      <c r="H494" s="91"/>
    </row>
    <row r="495" spans="4:8" ht="13.5">
      <c r="D495" s="91"/>
      <c r="E495" s="91"/>
      <c r="F495" s="91"/>
      <c r="G495" s="91"/>
      <c r="H495" s="91"/>
    </row>
    <row r="496" spans="4:8" ht="13.5">
      <c r="D496" s="91"/>
      <c r="E496" s="91"/>
      <c r="F496" s="91"/>
      <c r="G496" s="91"/>
      <c r="H496" s="91"/>
    </row>
    <row r="497" spans="4:8" ht="13.5">
      <c r="D497" s="91"/>
      <c r="E497" s="91"/>
      <c r="F497" s="91"/>
      <c r="G497" s="91"/>
      <c r="H497" s="91"/>
    </row>
    <row r="498" spans="4:8" ht="13.5">
      <c r="D498" s="91"/>
      <c r="E498" s="91"/>
      <c r="F498" s="91"/>
      <c r="G498" s="91"/>
      <c r="H498" s="91"/>
    </row>
    <row r="499" spans="4:8" ht="13.5">
      <c r="D499" s="91"/>
      <c r="E499" s="91"/>
      <c r="F499" s="91"/>
      <c r="G499" s="91"/>
      <c r="H499" s="91"/>
    </row>
    <row r="500" spans="4:8" ht="13.5">
      <c r="D500" s="91"/>
      <c r="E500" s="91"/>
      <c r="F500" s="91"/>
      <c r="G500" s="91"/>
      <c r="H500" s="91"/>
    </row>
    <row r="501" spans="4:8" ht="13.5">
      <c r="D501" s="91"/>
      <c r="E501" s="91"/>
      <c r="F501" s="91"/>
      <c r="G501" s="91"/>
      <c r="H501" s="91"/>
    </row>
    <row r="502" spans="4:8" ht="13.5">
      <c r="D502" s="91"/>
      <c r="E502" s="91"/>
      <c r="F502" s="91"/>
      <c r="G502" s="91"/>
      <c r="H502" s="91"/>
    </row>
    <row r="503" spans="4:8" ht="13.5">
      <c r="D503" s="91"/>
      <c r="E503" s="91"/>
      <c r="F503" s="91"/>
      <c r="G503" s="91"/>
      <c r="H503" s="91"/>
    </row>
    <row r="504" spans="4:8" ht="13.5">
      <c r="D504" s="91"/>
      <c r="E504" s="91"/>
      <c r="F504" s="91"/>
      <c r="G504" s="91"/>
      <c r="H504" s="91"/>
    </row>
    <row r="505" spans="4:8" ht="13.5">
      <c r="D505" s="91"/>
      <c r="E505" s="91"/>
      <c r="F505" s="91"/>
      <c r="G505" s="91"/>
      <c r="H505" s="91"/>
    </row>
    <row r="506" spans="4:8" ht="13.5">
      <c r="D506" s="91"/>
      <c r="E506" s="91"/>
      <c r="F506" s="91"/>
      <c r="G506" s="91"/>
      <c r="H506" s="91"/>
    </row>
    <row r="507" spans="4:8" ht="13.5">
      <c r="D507" s="91"/>
      <c r="E507" s="91"/>
      <c r="F507" s="91"/>
      <c r="G507" s="91"/>
      <c r="H507" s="91"/>
    </row>
    <row r="508" spans="4:8" ht="13.5">
      <c r="D508" s="91"/>
      <c r="E508" s="91"/>
      <c r="F508" s="91"/>
      <c r="G508" s="91"/>
      <c r="H508" s="91"/>
    </row>
    <row r="509" spans="4:8" ht="13.5">
      <c r="D509" s="91"/>
      <c r="E509" s="91"/>
      <c r="F509" s="91"/>
      <c r="G509" s="91"/>
      <c r="H509" s="91"/>
    </row>
    <row r="510" spans="4:8" ht="13.5">
      <c r="D510" s="91"/>
      <c r="E510" s="91"/>
      <c r="F510" s="91"/>
      <c r="G510" s="91"/>
      <c r="H510" s="91"/>
    </row>
    <row r="511" spans="4:8" ht="13.5">
      <c r="D511" s="91"/>
      <c r="E511" s="91"/>
      <c r="F511" s="91"/>
      <c r="G511" s="91"/>
      <c r="H511" s="91"/>
    </row>
    <row r="512" spans="4:8" ht="13.5">
      <c r="D512" s="91"/>
      <c r="E512" s="91"/>
      <c r="F512" s="91"/>
      <c r="G512" s="91"/>
      <c r="H512" s="91"/>
    </row>
    <row r="513" spans="4:8" ht="13.5">
      <c r="D513" s="91"/>
      <c r="E513" s="91"/>
      <c r="F513" s="91"/>
      <c r="G513" s="91"/>
      <c r="H513" s="91"/>
    </row>
    <row r="514" spans="4:8" ht="13.5">
      <c r="D514" s="91"/>
      <c r="E514" s="91"/>
      <c r="F514" s="91"/>
      <c r="G514" s="91"/>
      <c r="H514" s="91"/>
    </row>
    <row r="515" spans="4:8" ht="13.5">
      <c r="D515" s="91"/>
      <c r="E515" s="91"/>
      <c r="F515" s="91"/>
      <c r="G515" s="91"/>
      <c r="H515" s="91"/>
    </row>
    <row r="516" spans="4:8" ht="13.5">
      <c r="D516" s="91"/>
      <c r="E516" s="91"/>
      <c r="F516" s="91"/>
      <c r="G516" s="91"/>
      <c r="H516" s="91"/>
    </row>
    <row r="517" spans="4:8" ht="13.5">
      <c r="D517" s="91"/>
      <c r="E517" s="91"/>
      <c r="F517" s="91"/>
      <c r="G517" s="91"/>
      <c r="H517" s="91"/>
    </row>
    <row r="518" spans="4:8" ht="13.5">
      <c r="D518" s="91"/>
      <c r="E518" s="91"/>
      <c r="F518" s="91"/>
      <c r="G518" s="91"/>
      <c r="H518" s="91"/>
    </row>
    <row r="519" spans="4:8" ht="13.5">
      <c r="D519" s="91"/>
      <c r="E519" s="91"/>
      <c r="F519" s="91"/>
      <c r="G519" s="91"/>
      <c r="H519" s="91"/>
    </row>
    <row r="520" spans="4:8" ht="13.5">
      <c r="D520" s="91"/>
      <c r="E520" s="91"/>
      <c r="F520" s="91"/>
      <c r="G520" s="91"/>
      <c r="H520" s="91"/>
    </row>
    <row r="521" spans="4:8" ht="13.5">
      <c r="D521" s="91"/>
      <c r="E521" s="91"/>
      <c r="F521" s="91"/>
      <c r="G521" s="91"/>
      <c r="H521" s="91"/>
    </row>
    <row r="522" spans="4:8" ht="13.5">
      <c r="D522" s="91"/>
      <c r="E522" s="91"/>
      <c r="F522" s="91"/>
      <c r="G522" s="91"/>
      <c r="H522" s="91"/>
    </row>
    <row r="523" spans="4:8" ht="13.5">
      <c r="D523" s="91"/>
      <c r="E523" s="91"/>
      <c r="F523" s="91"/>
      <c r="G523" s="91"/>
      <c r="H523" s="91"/>
    </row>
    <row r="524" spans="4:8" ht="13.5">
      <c r="D524" s="91"/>
      <c r="E524" s="91"/>
      <c r="F524" s="91"/>
      <c r="G524" s="91"/>
      <c r="H524" s="91"/>
    </row>
    <row r="525" spans="4:8" ht="13.5">
      <c r="D525" s="91"/>
      <c r="E525" s="91"/>
      <c r="F525" s="91"/>
      <c r="G525" s="91"/>
      <c r="H525" s="91"/>
    </row>
    <row r="526" spans="4:8" ht="13.5">
      <c r="D526" s="91"/>
      <c r="E526" s="91"/>
      <c r="F526" s="91"/>
      <c r="G526" s="91"/>
      <c r="H526" s="91"/>
    </row>
    <row r="527" spans="4:8" ht="13.5">
      <c r="D527" s="91"/>
      <c r="E527" s="91"/>
      <c r="F527" s="91"/>
      <c r="G527" s="91"/>
      <c r="H527" s="91"/>
    </row>
    <row r="528" spans="4:8" ht="13.5">
      <c r="D528" s="91"/>
      <c r="E528" s="91"/>
      <c r="F528" s="91"/>
      <c r="G528" s="91"/>
      <c r="H528" s="91"/>
    </row>
    <row r="529" spans="4:8" ht="13.5">
      <c r="D529" s="91"/>
      <c r="E529" s="91"/>
      <c r="F529" s="91"/>
      <c r="G529" s="91"/>
      <c r="H529" s="91"/>
    </row>
    <row r="530" spans="4:8" ht="13.5">
      <c r="D530" s="91"/>
      <c r="E530" s="91"/>
      <c r="F530" s="91"/>
      <c r="G530" s="91"/>
      <c r="H530" s="91"/>
    </row>
    <row r="531" spans="4:8" ht="13.5">
      <c r="D531" s="91"/>
      <c r="E531" s="91"/>
      <c r="F531" s="91"/>
      <c r="G531" s="91"/>
      <c r="H531" s="91"/>
    </row>
    <row r="532" spans="4:8" ht="13.5">
      <c r="D532" s="91"/>
      <c r="E532" s="91"/>
      <c r="F532" s="91"/>
      <c r="G532" s="91"/>
      <c r="H532" s="91"/>
    </row>
    <row r="533" spans="4:8" ht="13.5">
      <c r="D533" s="91"/>
      <c r="E533" s="91"/>
      <c r="F533" s="91"/>
      <c r="G533" s="91"/>
      <c r="H533" s="91"/>
    </row>
    <row r="534" spans="4:8" ht="13.5">
      <c r="D534" s="91"/>
      <c r="E534" s="91"/>
      <c r="F534" s="91"/>
      <c r="G534" s="91"/>
      <c r="H534" s="91"/>
    </row>
    <row r="535" spans="4:8" ht="13.5">
      <c r="D535" s="91"/>
      <c r="E535" s="91"/>
      <c r="F535" s="91"/>
      <c r="G535" s="91"/>
      <c r="H535" s="91"/>
    </row>
    <row r="536" spans="4:8" ht="13.5">
      <c r="D536" s="91"/>
      <c r="E536" s="91"/>
      <c r="F536" s="91"/>
      <c r="G536" s="91"/>
      <c r="H536" s="91"/>
    </row>
    <row r="537" spans="4:8" ht="13.5">
      <c r="D537" s="91"/>
      <c r="E537" s="91"/>
      <c r="F537" s="91"/>
      <c r="G537" s="91"/>
      <c r="H537" s="91"/>
    </row>
    <row r="538" spans="4:8" ht="13.5">
      <c r="D538" s="91"/>
      <c r="E538" s="91"/>
      <c r="F538" s="91"/>
      <c r="G538" s="91"/>
      <c r="H538" s="91"/>
    </row>
    <row r="539" spans="4:8" ht="13.5">
      <c r="D539" s="91"/>
      <c r="E539" s="91"/>
      <c r="F539" s="91"/>
      <c r="G539" s="91"/>
      <c r="H539" s="91"/>
    </row>
    <row r="540" spans="4:8" ht="13.5">
      <c r="D540" s="91"/>
      <c r="E540" s="91"/>
      <c r="F540" s="91"/>
      <c r="G540" s="91"/>
      <c r="H540" s="91"/>
    </row>
    <row r="541" spans="4:8" ht="13.5">
      <c r="D541" s="91"/>
      <c r="E541" s="91"/>
      <c r="F541" s="91"/>
      <c r="G541" s="91"/>
      <c r="H541" s="91"/>
    </row>
    <row r="542" spans="4:8" ht="13.5">
      <c r="D542" s="91"/>
      <c r="E542" s="91"/>
      <c r="F542" s="91"/>
      <c r="G542" s="91"/>
      <c r="H542" s="91"/>
    </row>
    <row r="543" spans="4:8" ht="13.5">
      <c r="D543" s="91"/>
      <c r="E543" s="91"/>
      <c r="F543" s="91"/>
      <c r="G543" s="91"/>
      <c r="H543" s="91"/>
    </row>
    <row r="544" spans="4:8" ht="13.5">
      <c r="D544" s="91"/>
      <c r="E544" s="91"/>
      <c r="F544" s="91"/>
      <c r="G544" s="91"/>
      <c r="H544" s="91"/>
    </row>
    <row r="545" spans="4:8" ht="13.5">
      <c r="D545" s="91"/>
      <c r="E545" s="91"/>
      <c r="F545" s="91"/>
      <c r="G545" s="91"/>
      <c r="H545" s="91"/>
    </row>
    <row r="546" spans="4:8" ht="13.5">
      <c r="D546" s="91"/>
      <c r="E546" s="91"/>
      <c r="F546" s="91"/>
      <c r="G546" s="91"/>
      <c r="H546" s="91"/>
    </row>
    <row r="547" spans="4:8" ht="13.5">
      <c r="D547" s="91"/>
      <c r="E547" s="91"/>
      <c r="F547" s="91"/>
      <c r="G547" s="91"/>
      <c r="H547" s="91"/>
    </row>
    <row r="548" spans="4:8" ht="13.5">
      <c r="D548" s="91"/>
      <c r="E548" s="91"/>
      <c r="F548" s="91"/>
      <c r="G548" s="91"/>
      <c r="H548" s="91"/>
    </row>
    <row r="549" spans="4:8" ht="13.5">
      <c r="D549" s="91"/>
      <c r="E549" s="91"/>
      <c r="F549" s="91"/>
      <c r="G549" s="91"/>
      <c r="H549" s="91"/>
    </row>
    <row r="550" spans="4:8" ht="13.5">
      <c r="D550" s="91"/>
      <c r="E550" s="91"/>
      <c r="F550" s="91"/>
      <c r="G550" s="91"/>
      <c r="H550" s="91"/>
    </row>
    <row r="551" spans="4:8" ht="13.5">
      <c r="D551" s="91"/>
      <c r="E551" s="91"/>
      <c r="F551" s="91"/>
      <c r="G551" s="91"/>
      <c r="H551" s="91"/>
    </row>
    <row r="552" spans="4:8" ht="13.5">
      <c r="D552" s="91"/>
      <c r="E552" s="91"/>
      <c r="F552" s="91"/>
      <c r="G552" s="91"/>
      <c r="H552" s="91"/>
    </row>
    <row r="553" spans="4:8" ht="13.5">
      <c r="D553" s="91"/>
      <c r="E553" s="91"/>
      <c r="F553" s="91"/>
      <c r="G553" s="91"/>
      <c r="H553" s="91"/>
    </row>
    <row r="554" spans="4:8" ht="13.5">
      <c r="D554" s="91"/>
      <c r="E554" s="91"/>
      <c r="F554" s="91"/>
      <c r="G554" s="91"/>
      <c r="H554" s="91"/>
    </row>
    <row r="555" spans="4:8" ht="13.5">
      <c r="D555" s="91"/>
      <c r="E555" s="91"/>
      <c r="F555" s="91"/>
      <c r="G555" s="91"/>
      <c r="H555" s="91"/>
    </row>
    <row r="556" spans="4:8" ht="13.5">
      <c r="D556" s="91"/>
      <c r="E556" s="91"/>
      <c r="F556" s="91"/>
      <c r="G556" s="91"/>
      <c r="H556" s="91"/>
    </row>
    <row r="557" spans="4:8" ht="13.5">
      <c r="D557" s="91"/>
      <c r="E557" s="91"/>
      <c r="F557" s="91"/>
      <c r="G557" s="91"/>
      <c r="H557" s="91"/>
    </row>
    <row r="558" spans="4:8" ht="13.5">
      <c r="D558" s="91"/>
      <c r="E558" s="91"/>
      <c r="F558" s="91"/>
      <c r="G558" s="91"/>
      <c r="H558" s="91"/>
    </row>
    <row r="559" spans="4:8" ht="13.5">
      <c r="D559" s="91"/>
      <c r="E559" s="91"/>
      <c r="F559" s="91"/>
      <c r="G559" s="91"/>
      <c r="H559" s="91"/>
    </row>
    <row r="560" spans="4:8" ht="13.5">
      <c r="D560" s="91"/>
      <c r="E560" s="91"/>
      <c r="F560" s="91"/>
      <c r="G560" s="91"/>
      <c r="H560" s="91"/>
    </row>
    <row r="561" spans="4:8" ht="13.5">
      <c r="D561" s="91"/>
      <c r="E561" s="91"/>
      <c r="F561" s="91"/>
      <c r="G561" s="91"/>
      <c r="H561" s="91"/>
    </row>
    <row r="562" spans="4:8" ht="13.5">
      <c r="D562" s="91"/>
      <c r="E562" s="91"/>
      <c r="F562" s="91"/>
      <c r="G562" s="91"/>
      <c r="H562" s="91"/>
    </row>
    <row r="563" spans="4:8" ht="13.5">
      <c r="D563" s="91"/>
      <c r="E563" s="91"/>
      <c r="F563" s="91"/>
      <c r="G563" s="91"/>
      <c r="H563" s="91"/>
    </row>
    <row r="564" spans="4:8" ht="13.5">
      <c r="D564" s="91"/>
      <c r="E564" s="91"/>
      <c r="F564" s="91"/>
      <c r="G564" s="91"/>
      <c r="H564" s="91"/>
    </row>
    <row r="565" spans="4:8" ht="13.5">
      <c r="D565" s="91"/>
      <c r="E565" s="91"/>
      <c r="F565" s="91"/>
      <c r="G565" s="91"/>
      <c r="H565" s="91"/>
    </row>
    <row r="566" spans="4:8" ht="13.5">
      <c r="D566" s="91"/>
      <c r="E566" s="91"/>
      <c r="F566" s="91"/>
      <c r="G566" s="91"/>
      <c r="H566" s="91"/>
    </row>
    <row r="567" spans="4:8" ht="13.5">
      <c r="D567" s="91"/>
      <c r="E567" s="91"/>
      <c r="F567" s="91"/>
      <c r="G567" s="91"/>
      <c r="H567" s="91"/>
    </row>
    <row r="568" spans="4:8" ht="13.5">
      <c r="D568" s="91"/>
      <c r="E568" s="91"/>
      <c r="F568" s="91"/>
      <c r="G568" s="91"/>
      <c r="H568" s="91"/>
    </row>
    <row r="569" spans="4:8" ht="13.5">
      <c r="D569" s="91"/>
      <c r="E569" s="91"/>
      <c r="F569" s="91"/>
      <c r="G569" s="91"/>
      <c r="H569" s="91"/>
    </row>
    <row r="570" spans="4:8" ht="13.5">
      <c r="D570" s="91"/>
      <c r="E570" s="91"/>
      <c r="F570" s="91"/>
      <c r="G570" s="91"/>
      <c r="H570" s="91"/>
    </row>
    <row r="571" spans="4:8" ht="13.5">
      <c r="D571" s="91"/>
      <c r="E571" s="91"/>
      <c r="F571" s="91"/>
      <c r="G571" s="91"/>
      <c r="H571" s="91"/>
    </row>
    <row r="572" spans="4:8" ht="13.5">
      <c r="D572" s="91"/>
      <c r="E572" s="91"/>
      <c r="F572" s="91"/>
      <c r="G572" s="91"/>
      <c r="H572" s="91"/>
    </row>
    <row r="573" spans="4:8" ht="13.5">
      <c r="D573" s="91"/>
      <c r="E573" s="91"/>
      <c r="F573" s="91"/>
      <c r="G573" s="91"/>
      <c r="H573" s="91"/>
    </row>
    <row r="574" spans="4:8" ht="13.5">
      <c r="D574" s="91"/>
      <c r="E574" s="91"/>
      <c r="F574" s="91"/>
      <c r="G574" s="91"/>
      <c r="H574" s="91"/>
    </row>
    <row r="575" spans="4:8" ht="13.5">
      <c r="D575" s="91"/>
      <c r="E575" s="91"/>
      <c r="F575" s="91"/>
      <c r="G575" s="91"/>
      <c r="H575" s="91"/>
    </row>
    <row r="576" spans="4:8" ht="13.5">
      <c r="D576" s="91"/>
      <c r="E576" s="91"/>
      <c r="F576" s="91"/>
      <c r="G576" s="91"/>
      <c r="H576" s="91"/>
    </row>
    <row r="577" spans="4:8" ht="13.5">
      <c r="D577" s="91"/>
      <c r="E577" s="91"/>
      <c r="F577" s="91"/>
      <c r="G577" s="91"/>
      <c r="H577" s="91"/>
    </row>
    <row r="578" spans="4:8" ht="13.5">
      <c r="D578" s="91"/>
      <c r="E578" s="91"/>
      <c r="F578" s="91"/>
      <c r="G578" s="91"/>
      <c r="H578" s="91"/>
    </row>
    <row r="579" spans="4:8" ht="13.5">
      <c r="D579" s="91"/>
      <c r="E579" s="91"/>
      <c r="F579" s="91"/>
      <c r="G579" s="91"/>
      <c r="H579" s="91"/>
    </row>
    <row r="580" spans="4:8" ht="13.5">
      <c r="D580" s="91"/>
      <c r="E580" s="91"/>
      <c r="F580" s="91"/>
      <c r="G580" s="91"/>
      <c r="H580" s="91"/>
    </row>
    <row r="581" spans="4:8" ht="13.5">
      <c r="D581" s="91"/>
      <c r="E581" s="91"/>
      <c r="F581" s="91"/>
      <c r="G581" s="91"/>
      <c r="H581" s="91"/>
    </row>
    <row r="582" spans="4:8" ht="13.5">
      <c r="D582" s="91"/>
      <c r="E582" s="91"/>
      <c r="F582" s="91"/>
      <c r="G582" s="91"/>
      <c r="H582" s="91"/>
    </row>
    <row r="583" spans="4:8" ht="13.5">
      <c r="D583" s="91"/>
      <c r="E583" s="91"/>
      <c r="F583" s="91"/>
      <c r="G583" s="91"/>
      <c r="H583" s="91"/>
    </row>
    <row r="584" spans="4:8" ht="13.5">
      <c r="D584" s="91"/>
      <c r="E584" s="91"/>
      <c r="F584" s="91"/>
      <c r="G584" s="91"/>
      <c r="H584" s="91"/>
    </row>
    <row r="585" spans="4:8" ht="13.5">
      <c r="D585" s="91"/>
      <c r="E585" s="91"/>
      <c r="F585" s="91"/>
      <c r="G585" s="91"/>
      <c r="H585" s="91"/>
    </row>
    <row r="586" spans="4:8" ht="13.5">
      <c r="D586" s="91"/>
      <c r="E586" s="91"/>
      <c r="F586" s="91"/>
      <c r="G586" s="91"/>
      <c r="H586" s="91"/>
    </row>
    <row r="587" spans="4:8" ht="13.5">
      <c r="D587" s="91"/>
      <c r="E587" s="91"/>
      <c r="F587" s="91"/>
      <c r="G587" s="91"/>
      <c r="H587" s="91"/>
    </row>
    <row r="588" spans="4:8" ht="13.5">
      <c r="D588" s="91"/>
      <c r="E588" s="91"/>
      <c r="F588" s="91"/>
      <c r="G588" s="91"/>
      <c r="H588" s="91"/>
    </row>
    <row r="589" spans="4:8" ht="13.5">
      <c r="D589" s="91"/>
      <c r="E589" s="91"/>
      <c r="F589" s="91"/>
      <c r="G589" s="91"/>
      <c r="H589" s="91"/>
    </row>
    <row r="590" spans="4:8" ht="13.5">
      <c r="D590" s="91"/>
      <c r="E590" s="91"/>
      <c r="F590" s="91"/>
      <c r="G590" s="91"/>
      <c r="H590" s="91"/>
    </row>
    <row r="591" spans="4:8" ht="13.5">
      <c r="D591" s="91"/>
      <c r="E591" s="91"/>
      <c r="F591" s="91"/>
      <c r="G591" s="91"/>
      <c r="H591" s="91"/>
    </row>
    <row r="592" spans="4:8" ht="13.5">
      <c r="D592" s="91"/>
      <c r="E592" s="91"/>
      <c r="F592" s="91"/>
      <c r="G592" s="91"/>
      <c r="H592" s="91"/>
    </row>
    <row r="593" spans="4:8" ht="13.5">
      <c r="D593" s="91"/>
      <c r="E593" s="91"/>
      <c r="F593" s="91"/>
      <c r="G593" s="91"/>
      <c r="H593" s="91"/>
    </row>
    <row r="594" spans="4:8" ht="13.5">
      <c r="D594" s="91"/>
      <c r="E594" s="91"/>
      <c r="F594" s="91"/>
      <c r="G594" s="91"/>
      <c r="H594" s="91"/>
    </row>
    <row r="595" spans="4:8" ht="13.5">
      <c r="D595" s="91"/>
      <c r="E595" s="91"/>
      <c r="F595" s="91"/>
      <c r="G595" s="91"/>
      <c r="H595" s="91"/>
    </row>
    <row r="596" spans="4:8" ht="13.5">
      <c r="D596" s="91"/>
      <c r="E596" s="91"/>
      <c r="F596" s="91"/>
      <c r="G596" s="91"/>
      <c r="H596" s="91"/>
    </row>
    <row r="597" spans="4:8" ht="13.5">
      <c r="D597" s="91"/>
      <c r="E597" s="91"/>
      <c r="F597" s="91"/>
      <c r="G597" s="91"/>
      <c r="H597" s="91"/>
    </row>
    <row r="598" spans="4:8" ht="13.5">
      <c r="D598" s="91"/>
      <c r="E598" s="91"/>
      <c r="F598" s="91"/>
      <c r="G598" s="91"/>
      <c r="H598" s="91"/>
    </row>
    <row r="599" spans="4:8" ht="13.5">
      <c r="D599" s="91"/>
      <c r="E599" s="91"/>
      <c r="F599" s="91"/>
      <c r="G599" s="91"/>
      <c r="H599" s="91"/>
    </row>
    <row r="600" spans="4:8" ht="13.5">
      <c r="D600" s="91"/>
      <c r="E600" s="91"/>
      <c r="F600" s="91"/>
      <c r="G600" s="91"/>
      <c r="H600" s="91"/>
    </row>
    <row r="601" spans="4:8" ht="13.5">
      <c r="D601" s="91"/>
      <c r="E601" s="91"/>
      <c r="F601" s="91"/>
      <c r="G601" s="91"/>
      <c r="H601" s="91"/>
    </row>
    <row r="602" spans="4:8" ht="13.5">
      <c r="D602" s="91"/>
      <c r="E602" s="91"/>
      <c r="F602" s="91"/>
      <c r="G602" s="91"/>
      <c r="H602" s="91"/>
    </row>
    <row r="603" spans="4:8" ht="13.5">
      <c r="D603" s="91"/>
      <c r="E603" s="91"/>
      <c r="F603" s="91"/>
      <c r="G603" s="91"/>
      <c r="H603" s="91"/>
    </row>
    <row r="604" spans="4:8" ht="13.5">
      <c r="D604" s="91"/>
      <c r="E604" s="91"/>
      <c r="F604" s="91"/>
      <c r="G604" s="91"/>
      <c r="H604" s="91"/>
    </row>
    <row r="605" spans="4:8" ht="13.5">
      <c r="D605" s="91"/>
      <c r="E605" s="91"/>
      <c r="F605" s="91"/>
      <c r="G605" s="91"/>
      <c r="H605" s="91"/>
    </row>
    <row r="606" spans="4:8" ht="13.5">
      <c r="D606" s="91"/>
      <c r="E606" s="91"/>
      <c r="F606" s="91"/>
      <c r="G606" s="91"/>
      <c r="H606" s="91"/>
    </row>
    <row r="607" spans="4:8" ht="13.5">
      <c r="D607" s="91"/>
      <c r="E607" s="91"/>
      <c r="F607" s="91"/>
      <c r="G607" s="91"/>
      <c r="H607" s="91"/>
    </row>
    <row r="608" spans="4:8" ht="13.5">
      <c r="D608" s="91"/>
      <c r="E608" s="91"/>
      <c r="F608" s="91"/>
      <c r="G608" s="91"/>
      <c r="H608" s="91"/>
    </row>
    <row r="609" spans="4:8" ht="13.5">
      <c r="D609" s="91"/>
      <c r="E609" s="91"/>
      <c r="F609" s="91"/>
      <c r="G609" s="91"/>
      <c r="H609" s="91"/>
    </row>
    <row r="610" spans="4:8" ht="13.5">
      <c r="D610" s="91"/>
      <c r="E610" s="91"/>
      <c r="F610" s="91"/>
      <c r="G610" s="91"/>
      <c r="H610" s="91"/>
    </row>
    <row r="611" spans="4:8" ht="13.5">
      <c r="D611" s="91"/>
      <c r="E611" s="91"/>
      <c r="F611" s="91"/>
      <c r="G611" s="91"/>
      <c r="H611" s="91"/>
    </row>
    <row r="612" spans="4:8" ht="13.5">
      <c r="D612" s="91"/>
      <c r="E612" s="91"/>
      <c r="F612" s="91"/>
      <c r="G612" s="91"/>
      <c r="H612" s="91"/>
    </row>
    <row r="613" spans="4:8" ht="13.5">
      <c r="D613" s="91"/>
      <c r="E613" s="91"/>
      <c r="F613" s="91"/>
      <c r="G613" s="91"/>
      <c r="H613" s="91"/>
    </row>
    <row r="614" spans="4:8" ht="13.5">
      <c r="D614" s="91"/>
      <c r="E614" s="91"/>
      <c r="F614" s="91"/>
      <c r="G614" s="91"/>
      <c r="H614" s="91"/>
    </row>
    <row r="615" spans="4:8" ht="13.5">
      <c r="D615" s="91"/>
      <c r="E615" s="91"/>
      <c r="F615" s="91"/>
      <c r="G615" s="91"/>
      <c r="H615" s="91"/>
    </row>
    <row r="616" spans="4:8" ht="13.5">
      <c r="D616" s="91"/>
      <c r="E616" s="91"/>
      <c r="F616" s="91"/>
      <c r="G616" s="91"/>
      <c r="H616" s="91"/>
    </row>
    <row r="617" spans="4:8" ht="13.5">
      <c r="D617" s="91"/>
      <c r="E617" s="91"/>
      <c r="F617" s="91"/>
      <c r="G617" s="91"/>
      <c r="H617" s="91"/>
    </row>
    <row r="618" spans="4:8" ht="13.5">
      <c r="D618" s="91"/>
      <c r="E618" s="91"/>
      <c r="F618" s="91"/>
      <c r="G618" s="91"/>
      <c r="H618" s="91"/>
    </row>
    <row r="619" spans="4:8" ht="13.5">
      <c r="D619" s="91"/>
      <c r="E619" s="91"/>
      <c r="F619" s="91"/>
      <c r="G619" s="91"/>
      <c r="H619" s="91"/>
    </row>
    <row r="620" spans="4:8" ht="13.5">
      <c r="D620" s="91"/>
      <c r="E620" s="91"/>
      <c r="F620" s="91"/>
      <c r="G620" s="91"/>
      <c r="H620" s="91"/>
    </row>
    <row r="621" spans="4:8" ht="13.5">
      <c r="D621" s="91"/>
      <c r="E621" s="91"/>
      <c r="F621" s="91"/>
      <c r="G621" s="91"/>
      <c r="H621" s="91"/>
    </row>
    <row r="622" spans="4:8" ht="13.5">
      <c r="D622" s="91"/>
      <c r="E622" s="91"/>
      <c r="F622" s="91"/>
      <c r="G622" s="91"/>
      <c r="H622" s="91"/>
    </row>
    <row r="623" spans="4:8" ht="13.5">
      <c r="D623" s="91"/>
      <c r="E623" s="91"/>
      <c r="F623" s="91"/>
      <c r="G623" s="91"/>
      <c r="H623" s="91"/>
    </row>
    <row r="624" spans="4:8" ht="13.5">
      <c r="D624" s="91"/>
      <c r="E624" s="91"/>
      <c r="F624" s="91"/>
      <c r="G624" s="91"/>
      <c r="H624" s="91"/>
    </row>
    <row r="625" spans="4:8" ht="13.5">
      <c r="D625" s="91"/>
      <c r="E625" s="91"/>
      <c r="F625" s="91"/>
      <c r="G625" s="91"/>
      <c r="H625" s="91"/>
    </row>
    <row r="626" spans="4:8" ht="13.5">
      <c r="D626" s="91"/>
      <c r="E626" s="91"/>
      <c r="F626" s="91"/>
      <c r="G626" s="91"/>
      <c r="H626" s="91"/>
    </row>
    <row r="627" spans="4:8" ht="13.5">
      <c r="D627" s="91"/>
      <c r="E627" s="91"/>
      <c r="F627" s="91"/>
      <c r="G627" s="91"/>
      <c r="H627" s="91"/>
    </row>
    <row r="628" spans="4:8" ht="13.5">
      <c r="D628" s="91"/>
      <c r="E628" s="91"/>
      <c r="F628" s="91"/>
      <c r="G628" s="91"/>
      <c r="H628" s="91"/>
    </row>
    <row r="629" spans="4:8" ht="13.5">
      <c r="D629" s="91"/>
      <c r="E629" s="91"/>
      <c r="F629" s="91"/>
      <c r="G629" s="91"/>
      <c r="H629" s="91"/>
    </row>
    <row r="630" spans="4:8" ht="13.5">
      <c r="D630" s="91"/>
      <c r="E630" s="91"/>
      <c r="F630" s="91"/>
      <c r="G630" s="91"/>
      <c r="H630" s="91"/>
    </row>
    <row r="631" spans="4:8" ht="13.5">
      <c r="D631" s="91"/>
      <c r="E631" s="91"/>
      <c r="F631" s="91"/>
      <c r="G631" s="91"/>
      <c r="H631" s="91"/>
    </row>
    <row r="632" spans="4:8" ht="13.5">
      <c r="D632" s="91"/>
      <c r="E632" s="91"/>
      <c r="F632" s="91"/>
      <c r="G632" s="91"/>
      <c r="H632" s="91"/>
    </row>
    <row r="633" spans="4:8" ht="13.5">
      <c r="D633" s="91"/>
      <c r="E633" s="91"/>
      <c r="F633" s="91"/>
      <c r="G633" s="91"/>
      <c r="H633" s="91"/>
    </row>
    <row r="634" spans="4:8" ht="13.5">
      <c r="D634" s="91"/>
      <c r="E634" s="91"/>
      <c r="F634" s="91"/>
      <c r="G634" s="91"/>
      <c r="H634" s="91"/>
    </row>
    <row r="635" spans="4:8" ht="13.5">
      <c r="D635" s="91"/>
      <c r="E635" s="91"/>
      <c r="F635" s="91"/>
      <c r="G635" s="91"/>
      <c r="H635" s="91"/>
    </row>
    <row r="636" spans="4:8" ht="13.5">
      <c r="D636" s="91"/>
      <c r="E636" s="91"/>
      <c r="F636" s="91"/>
      <c r="G636" s="91"/>
      <c r="H636" s="91"/>
    </row>
    <row r="637" spans="4:8" ht="13.5">
      <c r="D637" s="91"/>
      <c r="E637" s="91"/>
      <c r="F637" s="91"/>
      <c r="G637" s="91"/>
      <c r="H637" s="91"/>
    </row>
    <row r="638" spans="4:8" ht="13.5">
      <c r="D638" s="91"/>
      <c r="E638" s="91"/>
      <c r="F638" s="91"/>
      <c r="G638" s="91"/>
      <c r="H638" s="91"/>
    </row>
    <row r="639" spans="4:8" ht="13.5">
      <c r="D639" s="91"/>
      <c r="E639" s="91"/>
      <c r="F639" s="91"/>
      <c r="G639" s="91"/>
      <c r="H639" s="91"/>
    </row>
    <row r="640" spans="4:8" ht="13.5">
      <c r="D640" s="91"/>
      <c r="E640" s="91"/>
      <c r="F640" s="91"/>
      <c r="G640" s="91"/>
      <c r="H640" s="91"/>
    </row>
    <row r="641" spans="4:8" ht="13.5">
      <c r="D641" s="91"/>
      <c r="E641" s="91"/>
      <c r="F641" s="91"/>
      <c r="G641" s="91"/>
      <c r="H641" s="91"/>
    </row>
    <row r="642" spans="4:8" ht="13.5">
      <c r="D642" s="91"/>
      <c r="E642" s="91"/>
      <c r="F642" s="91"/>
      <c r="G642" s="91"/>
      <c r="H642" s="91"/>
    </row>
    <row r="643" spans="4:8" ht="13.5">
      <c r="D643" s="91"/>
      <c r="E643" s="91"/>
      <c r="F643" s="91"/>
      <c r="G643" s="91"/>
      <c r="H643" s="91"/>
    </row>
    <row r="644" spans="4:8" ht="13.5">
      <c r="D644" s="91"/>
      <c r="E644" s="91"/>
      <c r="F644" s="91"/>
      <c r="G644" s="91"/>
      <c r="H644" s="91"/>
    </row>
    <row r="645" spans="4:8" ht="13.5">
      <c r="D645" s="91"/>
      <c r="E645" s="91"/>
      <c r="F645" s="91"/>
      <c r="G645" s="91"/>
      <c r="H645" s="91"/>
    </row>
    <row r="646" spans="4:8" ht="13.5">
      <c r="D646" s="91"/>
      <c r="E646" s="91"/>
      <c r="F646" s="91"/>
      <c r="G646" s="91"/>
      <c r="H646" s="91"/>
    </row>
    <row r="647" spans="4:8" ht="13.5">
      <c r="D647" s="91"/>
      <c r="E647" s="91"/>
      <c r="F647" s="91"/>
      <c r="G647" s="91"/>
      <c r="H647" s="91"/>
    </row>
    <row r="648" spans="4:8" ht="13.5">
      <c r="D648" s="91"/>
      <c r="E648" s="91"/>
      <c r="F648" s="91"/>
      <c r="G648" s="91"/>
      <c r="H648" s="91"/>
    </row>
    <row r="649" spans="4:8" ht="13.5">
      <c r="D649" s="91"/>
      <c r="E649" s="91"/>
      <c r="F649" s="91"/>
      <c r="G649" s="91"/>
      <c r="H649" s="91"/>
    </row>
    <row r="650" spans="4:8" ht="13.5">
      <c r="D650" s="91"/>
      <c r="E650" s="91"/>
      <c r="F650" s="91"/>
      <c r="G650" s="91"/>
      <c r="H650" s="91"/>
    </row>
    <row r="651" spans="4:8" ht="13.5">
      <c r="D651" s="91"/>
      <c r="E651" s="91"/>
      <c r="F651" s="91"/>
      <c r="G651" s="91"/>
      <c r="H651" s="91"/>
    </row>
    <row r="652" spans="4:8" ht="13.5">
      <c r="D652" s="91"/>
      <c r="E652" s="91"/>
      <c r="F652" s="91"/>
      <c r="G652" s="91"/>
      <c r="H652" s="91"/>
    </row>
    <row r="653" spans="4:8" ht="13.5">
      <c r="D653" s="91"/>
      <c r="E653" s="91"/>
      <c r="F653" s="91"/>
      <c r="G653" s="91"/>
      <c r="H653" s="91"/>
    </row>
    <row r="654" spans="4:8" ht="13.5">
      <c r="D654" s="91"/>
      <c r="E654" s="91"/>
      <c r="F654" s="91"/>
      <c r="G654" s="91"/>
      <c r="H654" s="91"/>
    </row>
    <row r="655" spans="4:8" ht="13.5">
      <c r="D655" s="91"/>
      <c r="E655" s="91"/>
      <c r="F655" s="91"/>
      <c r="G655" s="91"/>
      <c r="H655" s="91"/>
    </row>
    <row r="656" spans="4:8" ht="13.5">
      <c r="D656" s="91"/>
      <c r="E656" s="91"/>
      <c r="F656" s="91"/>
      <c r="G656" s="91"/>
      <c r="H656" s="91"/>
    </row>
    <row r="657" spans="4:8" ht="13.5">
      <c r="D657" s="91"/>
      <c r="E657" s="91"/>
      <c r="F657" s="91"/>
      <c r="G657" s="91"/>
      <c r="H657" s="91"/>
    </row>
    <row r="658" spans="4:8" ht="13.5">
      <c r="D658" s="91"/>
      <c r="E658" s="91"/>
      <c r="F658" s="91"/>
      <c r="G658" s="91"/>
      <c r="H658" s="91"/>
    </row>
    <row r="659" spans="4:8" ht="13.5">
      <c r="D659" s="91"/>
      <c r="E659" s="91"/>
      <c r="F659" s="91"/>
      <c r="G659" s="91"/>
      <c r="H659" s="91"/>
    </row>
    <row r="660" spans="4:8" ht="13.5">
      <c r="D660" s="91"/>
      <c r="E660" s="91"/>
      <c r="F660" s="91"/>
      <c r="G660" s="91"/>
      <c r="H660" s="91"/>
    </row>
    <row r="661" spans="4:8" ht="13.5">
      <c r="D661" s="91"/>
      <c r="E661" s="91"/>
      <c r="F661" s="91"/>
      <c r="G661" s="91"/>
      <c r="H661" s="91"/>
    </row>
    <row r="662" spans="4:8" ht="13.5">
      <c r="D662" s="91"/>
      <c r="E662" s="91"/>
      <c r="F662" s="91"/>
      <c r="G662" s="91"/>
      <c r="H662" s="91"/>
    </row>
    <row r="663" spans="4:8" ht="13.5">
      <c r="D663" s="91"/>
      <c r="E663" s="91"/>
      <c r="F663" s="91"/>
      <c r="G663" s="91"/>
      <c r="H663" s="91"/>
    </row>
    <row r="664" spans="4:8" ht="13.5">
      <c r="D664" s="91"/>
      <c r="E664" s="91"/>
      <c r="F664" s="91"/>
      <c r="G664" s="91"/>
      <c r="H664" s="91"/>
    </row>
    <row r="665" spans="4:8" ht="13.5">
      <c r="D665" s="91"/>
      <c r="E665" s="91"/>
      <c r="F665" s="91"/>
      <c r="G665" s="91"/>
      <c r="H665" s="91"/>
    </row>
    <row r="666" spans="4:8" ht="13.5">
      <c r="D666" s="91"/>
      <c r="E666" s="91"/>
      <c r="F666" s="91"/>
      <c r="G666" s="91"/>
      <c r="H666" s="91"/>
    </row>
    <row r="667" spans="4:8" ht="13.5">
      <c r="D667" s="91"/>
      <c r="E667" s="91"/>
      <c r="F667" s="91"/>
      <c r="G667" s="91"/>
      <c r="H667" s="91"/>
    </row>
    <row r="668" spans="4:8" ht="13.5">
      <c r="D668" s="91"/>
      <c r="E668" s="91"/>
      <c r="F668" s="91"/>
      <c r="G668" s="91"/>
      <c r="H668" s="91"/>
    </row>
    <row r="669" spans="4:8" ht="13.5">
      <c r="D669" s="91"/>
      <c r="E669" s="91"/>
      <c r="F669" s="91"/>
      <c r="G669" s="91"/>
      <c r="H669" s="91"/>
    </row>
    <row r="670" spans="4:8" ht="13.5">
      <c r="D670" s="91"/>
      <c r="E670" s="91"/>
      <c r="F670" s="91"/>
      <c r="G670" s="91"/>
      <c r="H670" s="91"/>
    </row>
    <row r="671" spans="4:8" ht="13.5">
      <c r="D671" s="91"/>
      <c r="E671" s="91"/>
      <c r="F671" s="91"/>
      <c r="G671" s="91"/>
      <c r="H671" s="91"/>
    </row>
    <row r="672" spans="4:8" ht="13.5">
      <c r="D672" s="91"/>
      <c r="E672" s="91"/>
      <c r="F672" s="91"/>
      <c r="G672" s="91"/>
      <c r="H672" s="91"/>
    </row>
    <row r="673" spans="4:8" ht="13.5">
      <c r="D673" s="91"/>
      <c r="E673" s="91"/>
      <c r="F673" s="91"/>
      <c r="G673" s="91"/>
      <c r="H673" s="91"/>
    </row>
    <row r="674" spans="4:8" ht="13.5">
      <c r="D674" s="91"/>
      <c r="E674" s="91"/>
      <c r="F674" s="91"/>
      <c r="G674" s="91"/>
      <c r="H674" s="91"/>
    </row>
    <row r="675" spans="4:8" ht="13.5">
      <c r="D675" s="91"/>
      <c r="E675" s="91"/>
      <c r="F675" s="91"/>
      <c r="G675" s="91"/>
      <c r="H675" s="91"/>
    </row>
    <row r="676" spans="4:8" ht="13.5">
      <c r="D676" s="91"/>
      <c r="E676" s="91"/>
      <c r="F676" s="91"/>
      <c r="G676" s="91"/>
      <c r="H676" s="91"/>
    </row>
    <row r="677" spans="4:8" ht="13.5">
      <c r="D677" s="91"/>
      <c r="E677" s="91"/>
      <c r="F677" s="91"/>
      <c r="G677" s="91"/>
      <c r="H677" s="91"/>
    </row>
    <row r="678" spans="4:8" ht="13.5">
      <c r="D678" s="91"/>
      <c r="E678" s="91"/>
      <c r="F678" s="91"/>
      <c r="G678" s="91"/>
      <c r="H678" s="91"/>
    </row>
    <row r="679" spans="4:8" ht="13.5">
      <c r="D679" s="91"/>
      <c r="E679" s="91"/>
      <c r="F679" s="91"/>
      <c r="G679" s="91"/>
      <c r="H679" s="91"/>
    </row>
    <row r="680" spans="4:8" ht="13.5">
      <c r="D680" s="91"/>
      <c r="E680" s="91"/>
      <c r="F680" s="91"/>
      <c r="G680" s="91"/>
      <c r="H680" s="91"/>
    </row>
    <row r="681" spans="4:8" ht="13.5">
      <c r="D681" s="91"/>
      <c r="E681" s="91"/>
      <c r="F681" s="91"/>
      <c r="G681" s="91"/>
      <c r="H681" s="91"/>
    </row>
    <row r="682" spans="4:8" ht="13.5">
      <c r="D682" s="91"/>
      <c r="E682" s="91"/>
      <c r="F682" s="91"/>
      <c r="G682" s="91"/>
      <c r="H682" s="91"/>
    </row>
    <row r="683" spans="4:8" ht="13.5">
      <c r="D683" s="91"/>
      <c r="E683" s="91"/>
      <c r="F683" s="91"/>
      <c r="G683" s="91"/>
      <c r="H683" s="91"/>
    </row>
    <row r="684" spans="4:8" ht="13.5">
      <c r="D684" s="91"/>
      <c r="E684" s="91"/>
      <c r="F684" s="91"/>
      <c r="G684" s="91"/>
      <c r="H684" s="91"/>
    </row>
    <row r="685" spans="4:8" ht="13.5">
      <c r="D685" s="91"/>
      <c r="E685" s="91"/>
      <c r="F685" s="91"/>
      <c r="G685" s="91"/>
      <c r="H685" s="91"/>
    </row>
    <row r="686" spans="4:8" ht="13.5">
      <c r="D686" s="91"/>
      <c r="E686" s="91"/>
      <c r="F686" s="91"/>
      <c r="G686" s="91"/>
      <c r="H686" s="91"/>
    </row>
    <row r="687" spans="4:8" ht="13.5">
      <c r="D687" s="91"/>
      <c r="E687" s="91"/>
      <c r="F687" s="91"/>
      <c r="G687" s="91"/>
      <c r="H687" s="91"/>
    </row>
    <row r="688" spans="4:8" ht="13.5">
      <c r="D688" s="91"/>
      <c r="E688" s="91"/>
      <c r="F688" s="91"/>
      <c r="G688" s="91"/>
      <c r="H688" s="91"/>
    </row>
    <row r="689" spans="4:8" ht="13.5">
      <c r="D689" s="91"/>
      <c r="E689" s="91"/>
      <c r="F689" s="91"/>
      <c r="G689" s="91"/>
      <c r="H689" s="91"/>
    </row>
    <row r="690" spans="4:8" ht="13.5">
      <c r="D690" s="91"/>
      <c r="E690" s="91"/>
      <c r="F690" s="91"/>
      <c r="G690" s="91"/>
      <c r="H690" s="91"/>
    </row>
    <row r="691" spans="4:8" ht="13.5">
      <c r="D691" s="91"/>
      <c r="E691" s="91"/>
      <c r="F691" s="91"/>
      <c r="G691" s="91"/>
      <c r="H691" s="91"/>
    </row>
    <row r="692" spans="4:8" ht="13.5">
      <c r="D692" s="91"/>
      <c r="E692" s="91"/>
      <c r="F692" s="91"/>
      <c r="G692" s="91"/>
      <c r="H692" s="91"/>
    </row>
    <row r="693" spans="4:8" ht="13.5">
      <c r="D693" s="91"/>
      <c r="E693" s="91"/>
      <c r="F693" s="91"/>
      <c r="G693" s="91"/>
      <c r="H693" s="91"/>
    </row>
    <row r="694" spans="4:8" ht="13.5">
      <c r="D694" s="91"/>
      <c r="E694" s="91"/>
      <c r="F694" s="91"/>
      <c r="G694" s="91"/>
      <c r="H694" s="91"/>
    </row>
    <row r="695" spans="4:8" ht="13.5">
      <c r="D695" s="91"/>
      <c r="E695" s="91"/>
      <c r="F695" s="91"/>
      <c r="G695" s="91"/>
      <c r="H695" s="91"/>
    </row>
    <row r="696" spans="4:8" ht="13.5">
      <c r="D696" s="91"/>
      <c r="E696" s="91"/>
      <c r="F696" s="91"/>
      <c r="G696" s="91"/>
      <c r="H696" s="91"/>
    </row>
    <row r="697" spans="4:8" ht="13.5">
      <c r="D697" s="91"/>
      <c r="E697" s="91"/>
      <c r="F697" s="91"/>
      <c r="G697" s="91"/>
      <c r="H697" s="91"/>
    </row>
    <row r="698" spans="4:8" ht="13.5">
      <c r="D698" s="91"/>
      <c r="E698" s="91"/>
      <c r="F698" s="91"/>
      <c r="G698" s="91"/>
      <c r="H698" s="91"/>
    </row>
    <row r="699" spans="4:8" ht="13.5">
      <c r="D699" s="91"/>
      <c r="E699" s="91"/>
      <c r="F699" s="91"/>
      <c r="G699" s="91"/>
      <c r="H699" s="91"/>
    </row>
    <row r="700" spans="4:8" ht="13.5">
      <c r="D700" s="91"/>
      <c r="E700" s="91"/>
      <c r="F700" s="91"/>
      <c r="G700" s="91"/>
      <c r="H700" s="91"/>
    </row>
    <row r="701" spans="4:8" ht="13.5">
      <c r="D701" s="91"/>
      <c r="E701" s="91"/>
      <c r="F701" s="91"/>
      <c r="G701" s="91"/>
      <c r="H701" s="91"/>
    </row>
    <row r="702" spans="4:8" ht="13.5">
      <c r="D702" s="91"/>
      <c r="E702" s="91"/>
      <c r="F702" s="91"/>
      <c r="G702" s="91"/>
      <c r="H702" s="91"/>
    </row>
    <row r="703" spans="4:8" ht="13.5">
      <c r="D703" s="91"/>
      <c r="E703" s="91"/>
      <c r="F703" s="91"/>
      <c r="G703" s="91"/>
      <c r="H703" s="91"/>
    </row>
    <row r="704" spans="4:8" ht="13.5">
      <c r="D704" s="91"/>
      <c r="E704" s="91"/>
      <c r="F704" s="91"/>
      <c r="G704" s="91"/>
      <c r="H704" s="91"/>
    </row>
    <row r="705" spans="4:8" ht="13.5">
      <c r="D705" s="91"/>
      <c r="E705" s="91"/>
      <c r="F705" s="91"/>
      <c r="G705" s="91"/>
      <c r="H705" s="91"/>
    </row>
    <row r="706" spans="4:8" ht="13.5">
      <c r="D706" s="91"/>
      <c r="E706" s="91"/>
      <c r="F706" s="91"/>
      <c r="G706" s="91"/>
      <c r="H706" s="91"/>
    </row>
    <row r="707" spans="4:8" ht="13.5">
      <c r="D707" s="91"/>
      <c r="E707" s="91"/>
      <c r="F707" s="91"/>
      <c r="G707" s="91"/>
      <c r="H707" s="91"/>
    </row>
    <row r="708" spans="4:8" ht="13.5">
      <c r="D708" s="91"/>
      <c r="E708" s="91"/>
      <c r="F708" s="91"/>
      <c r="G708" s="91"/>
      <c r="H708" s="91"/>
    </row>
    <row r="709" spans="4:8" ht="13.5">
      <c r="D709" s="91"/>
      <c r="E709" s="91"/>
      <c r="F709" s="91"/>
      <c r="G709" s="91"/>
      <c r="H709" s="91"/>
    </row>
    <row r="710" spans="4:8" ht="13.5">
      <c r="D710" s="91"/>
      <c r="E710" s="91"/>
      <c r="F710" s="91"/>
      <c r="G710" s="91"/>
      <c r="H710" s="91"/>
    </row>
    <row r="711" spans="4:8" ht="13.5">
      <c r="D711" s="91"/>
      <c r="E711" s="91"/>
      <c r="F711" s="91"/>
      <c r="G711" s="91"/>
      <c r="H711" s="91"/>
    </row>
    <row r="712" spans="4:8" ht="13.5">
      <c r="D712" s="91"/>
      <c r="E712" s="91"/>
      <c r="F712" s="91"/>
      <c r="G712" s="91"/>
      <c r="H712" s="91"/>
    </row>
    <row r="713" spans="4:8" ht="13.5">
      <c r="D713" s="91"/>
      <c r="E713" s="91"/>
      <c r="F713" s="91"/>
      <c r="G713" s="91"/>
      <c r="H713" s="91"/>
    </row>
    <row r="714" spans="4:8" ht="13.5">
      <c r="D714" s="91"/>
      <c r="E714" s="91"/>
      <c r="F714" s="91"/>
      <c r="G714" s="91"/>
      <c r="H714" s="91"/>
    </row>
    <row r="715" spans="4:8" ht="13.5">
      <c r="D715" s="91"/>
      <c r="E715" s="91"/>
      <c r="F715" s="91"/>
      <c r="G715" s="91"/>
      <c r="H715" s="91"/>
    </row>
    <row r="716" spans="4:8" ht="13.5">
      <c r="D716" s="91"/>
      <c r="E716" s="91"/>
      <c r="F716" s="91"/>
      <c r="G716" s="91"/>
      <c r="H716" s="91"/>
    </row>
    <row r="717" spans="4:8" ht="13.5">
      <c r="D717" s="91"/>
      <c r="E717" s="91"/>
      <c r="F717" s="91"/>
      <c r="G717" s="91"/>
      <c r="H717" s="91"/>
    </row>
    <row r="718" spans="4:8" ht="13.5">
      <c r="D718" s="91"/>
      <c r="E718" s="91"/>
      <c r="F718" s="91"/>
      <c r="G718" s="91"/>
      <c r="H718" s="91"/>
    </row>
    <row r="719" spans="4:8" ht="13.5">
      <c r="D719" s="91"/>
      <c r="E719" s="91"/>
      <c r="F719" s="91"/>
      <c r="G719" s="91"/>
      <c r="H719" s="91"/>
    </row>
    <row r="720" spans="4:8" ht="13.5">
      <c r="D720" s="91"/>
      <c r="E720" s="91"/>
      <c r="F720" s="91"/>
      <c r="G720" s="91"/>
      <c r="H720" s="91"/>
    </row>
    <row r="721" spans="4:8" ht="13.5">
      <c r="D721" s="91"/>
      <c r="E721" s="91"/>
      <c r="F721" s="91"/>
      <c r="G721" s="91"/>
      <c r="H721" s="91"/>
    </row>
    <row r="722" spans="4:8" ht="13.5">
      <c r="D722" s="91"/>
      <c r="E722" s="91"/>
      <c r="F722" s="91"/>
      <c r="G722" s="91"/>
      <c r="H722" s="91"/>
    </row>
    <row r="723" spans="4:8" ht="13.5">
      <c r="D723" s="91"/>
      <c r="E723" s="91"/>
      <c r="F723" s="91"/>
      <c r="G723" s="91"/>
      <c r="H723" s="91"/>
    </row>
    <row r="724" spans="4:8" ht="13.5">
      <c r="D724" s="91"/>
      <c r="E724" s="91"/>
      <c r="F724" s="91"/>
      <c r="G724" s="91"/>
      <c r="H724" s="91"/>
    </row>
    <row r="725" spans="4:8" ht="13.5">
      <c r="D725" s="91"/>
      <c r="E725" s="91"/>
      <c r="F725" s="91"/>
      <c r="G725" s="91"/>
      <c r="H725" s="91"/>
    </row>
    <row r="726" spans="4:8" ht="13.5">
      <c r="D726" s="91"/>
      <c r="E726" s="91"/>
      <c r="F726" s="91"/>
      <c r="G726" s="91"/>
      <c r="H726" s="91"/>
    </row>
    <row r="727" spans="4:8" ht="13.5">
      <c r="D727" s="91"/>
      <c r="E727" s="91"/>
      <c r="F727" s="91"/>
      <c r="G727" s="91"/>
      <c r="H727" s="91"/>
    </row>
    <row r="728" spans="4:8" ht="13.5">
      <c r="D728" s="91"/>
      <c r="E728" s="91"/>
      <c r="F728" s="91"/>
      <c r="G728" s="91"/>
      <c r="H728" s="91"/>
    </row>
    <row r="729" spans="4:8" ht="13.5">
      <c r="D729" s="91"/>
      <c r="E729" s="91"/>
      <c r="F729" s="91"/>
      <c r="G729" s="91"/>
      <c r="H729" s="91"/>
    </row>
    <row r="730" spans="4:8" ht="13.5">
      <c r="D730" s="91"/>
      <c r="E730" s="91"/>
      <c r="F730" s="91"/>
      <c r="G730" s="91"/>
      <c r="H730" s="91"/>
    </row>
    <row r="731" spans="4:8" ht="13.5">
      <c r="D731" s="91"/>
      <c r="E731" s="91"/>
      <c r="F731" s="91"/>
      <c r="G731" s="91"/>
      <c r="H731" s="91"/>
    </row>
    <row r="732" spans="4:8" ht="13.5">
      <c r="D732" s="91"/>
      <c r="E732" s="91"/>
      <c r="F732" s="91"/>
      <c r="G732" s="91"/>
      <c r="H732" s="91"/>
    </row>
    <row r="733" spans="4:8" ht="13.5">
      <c r="D733" s="91"/>
      <c r="E733" s="91"/>
      <c r="F733" s="91"/>
      <c r="G733" s="91"/>
      <c r="H733" s="91"/>
    </row>
    <row r="734" spans="4:8" ht="13.5">
      <c r="D734" s="91"/>
      <c r="E734" s="91"/>
      <c r="F734" s="91"/>
      <c r="G734" s="91"/>
      <c r="H734" s="91"/>
    </row>
    <row r="735" spans="4:8" ht="13.5">
      <c r="D735" s="91"/>
      <c r="E735" s="91"/>
      <c r="F735" s="91"/>
      <c r="G735" s="91"/>
      <c r="H735" s="91"/>
    </row>
    <row r="736" spans="4:8" ht="13.5">
      <c r="D736" s="91"/>
      <c r="E736" s="91"/>
      <c r="F736" s="91"/>
      <c r="G736" s="91"/>
      <c r="H736" s="91"/>
    </row>
    <row r="737" spans="4:8" ht="13.5">
      <c r="D737" s="91"/>
      <c r="E737" s="91"/>
      <c r="F737" s="91"/>
      <c r="G737" s="91"/>
      <c r="H737" s="91"/>
    </row>
    <row r="738" spans="4:8" ht="13.5">
      <c r="D738" s="91"/>
      <c r="E738" s="91"/>
      <c r="F738" s="91"/>
      <c r="G738" s="91"/>
      <c r="H738" s="91"/>
    </row>
    <row r="739" spans="4:8" ht="13.5">
      <c r="D739" s="91"/>
      <c r="E739" s="91"/>
      <c r="F739" s="91"/>
      <c r="G739" s="91"/>
      <c r="H739" s="91"/>
    </row>
    <row r="740" spans="4:8" ht="13.5">
      <c r="D740" s="91"/>
      <c r="E740" s="91"/>
      <c r="F740" s="91"/>
      <c r="G740" s="91"/>
      <c r="H740" s="91"/>
    </row>
    <row r="741" spans="4:8" ht="13.5">
      <c r="D741" s="91"/>
      <c r="E741" s="91"/>
      <c r="F741" s="91"/>
      <c r="G741" s="91"/>
      <c r="H741" s="91"/>
    </row>
    <row r="742" spans="4:8" ht="13.5">
      <c r="D742" s="91"/>
      <c r="E742" s="91"/>
      <c r="F742" s="91"/>
      <c r="G742" s="91"/>
      <c r="H742" s="91"/>
    </row>
    <row r="743" spans="4:8" ht="13.5">
      <c r="D743" s="91"/>
      <c r="E743" s="91"/>
      <c r="F743" s="91"/>
      <c r="G743" s="91"/>
      <c r="H743" s="91"/>
    </row>
    <row r="744" spans="4:8" ht="13.5">
      <c r="D744" s="91"/>
      <c r="E744" s="91"/>
      <c r="F744" s="91"/>
      <c r="G744" s="91"/>
      <c r="H744" s="91"/>
    </row>
    <row r="745" spans="4:8" ht="13.5">
      <c r="D745" s="91"/>
      <c r="E745" s="91"/>
      <c r="F745" s="91"/>
      <c r="G745" s="91"/>
      <c r="H745" s="91"/>
    </row>
    <row r="746" spans="4:8" ht="13.5">
      <c r="D746" s="91"/>
      <c r="E746" s="91"/>
      <c r="F746" s="91"/>
      <c r="G746" s="91"/>
      <c r="H746" s="91"/>
    </row>
    <row r="747" spans="4:8" ht="13.5">
      <c r="D747" s="91"/>
      <c r="E747" s="91"/>
      <c r="F747" s="91"/>
      <c r="G747" s="91"/>
      <c r="H747" s="91"/>
    </row>
    <row r="748" spans="4:8" ht="13.5">
      <c r="D748" s="91"/>
      <c r="E748" s="91"/>
      <c r="F748" s="91"/>
      <c r="G748" s="91"/>
      <c r="H748" s="91"/>
    </row>
    <row r="749" spans="4:8" ht="13.5">
      <c r="D749" s="91"/>
      <c r="E749" s="91"/>
      <c r="F749" s="91"/>
      <c r="G749" s="91"/>
      <c r="H749" s="91"/>
    </row>
    <row r="750" spans="4:8" ht="13.5">
      <c r="D750" s="91"/>
      <c r="E750" s="91"/>
      <c r="F750" s="91"/>
      <c r="G750" s="91"/>
      <c r="H750" s="91"/>
    </row>
    <row r="751" spans="4:8" ht="13.5">
      <c r="D751" s="91"/>
      <c r="E751" s="91"/>
      <c r="F751" s="91"/>
      <c r="G751" s="91"/>
      <c r="H751" s="91"/>
    </row>
    <row r="752" spans="4:8" ht="13.5">
      <c r="D752" s="91"/>
      <c r="E752" s="91"/>
      <c r="F752" s="91"/>
      <c r="G752" s="91"/>
      <c r="H752" s="91"/>
    </row>
    <row r="753" spans="4:8" ht="13.5">
      <c r="D753" s="91"/>
      <c r="E753" s="91"/>
      <c r="F753" s="91"/>
      <c r="G753" s="91"/>
      <c r="H753" s="91"/>
    </row>
    <row r="754" spans="4:8" ht="13.5">
      <c r="D754" s="91"/>
      <c r="E754" s="91"/>
      <c r="F754" s="91"/>
      <c r="G754" s="91"/>
      <c r="H754" s="91"/>
    </row>
    <row r="755" spans="4:8" ht="13.5">
      <c r="D755" s="91"/>
      <c r="E755" s="91"/>
      <c r="F755" s="91"/>
      <c r="G755" s="91"/>
      <c r="H755" s="91"/>
    </row>
    <row r="756" spans="4:8" ht="13.5">
      <c r="D756" s="91"/>
      <c r="E756" s="91"/>
      <c r="F756" s="91"/>
      <c r="G756" s="91"/>
      <c r="H756" s="91"/>
    </row>
    <row r="757" spans="4:8" ht="13.5">
      <c r="D757" s="91"/>
      <c r="E757" s="91"/>
      <c r="F757" s="91"/>
      <c r="G757" s="91"/>
      <c r="H757" s="91"/>
    </row>
    <row r="758" spans="4:8" ht="13.5">
      <c r="D758" s="91"/>
      <c r="E758" s="91"/>
      <c r="F758" s="91"/>
      <c r="G758" s="91"/>
      <c r="H758" s="91"/>
    </row>
    <row r="759" spans="4:8" ht="13.5">
      <c r="D759" s="91"/>
      <c r="E759" s="91"/>
      <c r="F759" s="91"/>
      <c r="G759" s="91"/>
      <c r="H759" s="91"/>
    </row>
    <row r="760" spans="4:8" ht="13.5">
      <c r="D760" s="91"/>
      <c r="E760" s="91"/>
      <c r="F760" s="91"/>
      <c r="G760" s="91"/>
      <c r="H760" s="91"/>
    </row>
    <row r="761" spans="4:8" ht="13.5">
      <c r="D761" s="91"/>
      <c r="E761" s="91"/>
      <c r="F761" s="91"/>
      <c r="G761" s="91"/>
      <c r="H761" s="91"/>
    </row>
    <row r="762" spans="4:8" ht="13.5">
      <c r="D762" s="91"/>
      <c r="E762" s="91"/>
      <c r="F762" s="91"/>
      <c r="G762" s="91"/>
      <c r="H762" s="91"/>
    </row>
    <row r="763" spans="4:8" ht="13.5">
      <c r="D763" s="91"/>
      <c r="E763" s="91"/>
      <c r="F763" s="91"/>
      <c r="G763" s="91"/>
      <c r="H763" s="91"/>
    </row>
    <row r="764" spans="4:8" ht="13.5">
      <c r="D764" s="91"/>
      <c r="E764" s="91"/>
      <c r="F764" s="91"/>
      <c r="G764" s="91"/>
      <c r="H764" s="91"/>
    </row>
    <row r="765" spans="4:8" ht="13.5">
      <c r="D765" s="91"/>
      <c r="E765" s="91"/>
      <c r="F765" s="91"/>
      <c r="G765" s="91"/>
      <c r="H765" s="91"/>
    </row>
    <row r="766" spans="4:8" ht="13.5">
      <c r="D766" s="91"/>
      <c r="E766" s="91"/>
      <c r="F766" s="91"/>
      <c r="G766" s="91"/>
      <c r="H766" s="91"/>
    </row>
    <row r="767" spans="4:8" ht="13.5">
      <c r="D767" s="91"/>
      <c r="E767" s="91"/>
      <c r="F767" s="91"/>
      <c r="G767" s="91"/>
      <c r="H767" s="91"/>
    </row>
    <row r="768" spans="4:8" ht="13.5">
      <c r="D768" s="91"/>
      <c r="E768" s="91"/>
      <c r="F768" s="91"/>
      <c r="G768" s="91"/>
      <c r="H768" s="91"/>
    </row>
    <row r="769" spans="4:8" ht="13.5">
      <c r="D769" s="91"/>
      <c r="E769" s="91"/>
      <c r="F769" s="91"/>
      <c r="G769" s="91"/>
      <c r="H769" s="91"/>
    </row>
    <row r="770" spans="4:8" ht="13.5">
      <c r="D770" s="91"/>
      <c r="E770" s="91"/>
      <c r="F770" s="91"/>
      <c r="G770" s="91"/>
      <c r="H770" s="91"/>
    </row>
    <row r="771" spans="4:8" ht="13.5">
      <c r="D771" s="91"/>
      <c r="E771" s="91"/>
      <c r="F771" s="91"/>
      <c r="G771" s="91"/>
      <c r="H771" s="91"/>
    </row>
    <row r="772" spans="4:8" ht="13.5">
      <c r="D772" s="91"/>
      <c r="E772" s="91"/>
      <c r="F772" s="91"/>
      <c r="G772" s="91"/>
      <c r="H772" s="91"/>
    </row>
    <row r="773" spans="4:8" ht="13.5">
      <c r="D773" s="91"/>
      <c r="E773" s="91"/>
      <c r="F773" s="91"/>
      <c r="G773" s="91"/>
      <c r="H773" s="91"/>
    </row>
    <row r="774" spans="4:8" ht="13.5">
      <c r="D774" s="91"/>
      <c r="E774" s="91"/>
      <c r="F774" s="91"/>
      <c r="G774" s="91"/>
      <c r="H774" s="91"/>
    </row>
    <row r="775" spans="4:8" ht="13.5">
      <c r="D775" s="91"/>
      <c r="E775" s="91"/>
      <c r="F775" s="91"/>
      <c r="G775" s="91"/>
      <c r="H775" s="91"/>
    </row>
    <row r="776" spans="4:8" ht="13.5">
      <c r="D776" s="91"/>
      <c r="E776" s="91"/>
      <c r="F776" s="91"/>
      <c r="G776" s="91"/>
      <c r="H776" s="91"/>
    </row>
    <row r="777" spans="4:8" ht="13.5">
      <c r="D777" s="91"/>
      <c r="E777" s="91"/>
      <c r="F777" s="91"/>
      <c r="G777" s="91"/>
      <c r="H777" s="91"/>
    </row>
    <row r="778" spans="4:8" ht="13.5">
      <c r="D778" s="91"/>
      <c r="E778" s="91"/>
      <c r="F778" s="91"/>
      <c r="G778" s="91"/>
      <c r="H778" s="91"/>
    </row>
    <row r="779" spans="4:8" ht="13.5">
      <c r="D779" s="91"/>
      <c r="E779" s="91"/>
      <c r="F779" s="91"/>
      <c r="G779" s="91"/>
      <c r="H779" s="91"/>
    </row>
    <row r="780" spans="4:8" ht="13.5">
      <c r="D780" s="91"/>
      <c r="E780" s="91"/>
      <c r="F780" s="91"/>
      <c r="G780" s="91"/>
      <c r="H780" s="91"/>
    </row>
    <row r="781" spans="4:8" ht="13.5">
      <c r="D781" s="91"/>
      <c r="E781" s="91"/>
      <c r="F781" s="91"/>
      <c r="G781" s="91"/>
      <c r="H781" s="91"/>
    </row>
    <row r="782" spans="4:8" ht="13.5">
      <c r="D782" s="91"/>
      <c r="E782" s="91"/>
      <c r="F782" s="91"/>
      <c r="G782" s="91"/>
      <c r="H782" s="91"/>
    </row>
    <row r="783" spans="4:8" ht="13.5">
      <c r="D783" s="91"/>
      <c r="E783" s="91"/>
      <c r="F783" s="91"/>
      <c r="G783" s="91"/>
      <c r="H783" s="91"/>
    </row>
    <row r="784" spans="4:8" ht="13.5">
      <c r="D784" s="91"/>
      <c r="E784" s="91"/>
      <c r="F784" s="91"/>
      <c r="G784" s="91"/>
      <c r="H784" s="91"/>
    </row>
    <row r="785" spans="4:8" ht="13.5">
      <c r="D785" s="91"/>
      <c r="E785" s="91"/>
      <c r="F785" s="91"/>
      <c r="G785" s="91"/>
      <c r="H785" s="91"/>
    </row>
    <row r="786" spans="4:8" ht="13.5">
      <c r="D786" s="91"/>
      <c r="E786" s="91"/>
      <c r="F786" s="91"/>
      <c r="G786" s="91"/>
      <c r="H786" s="91"/>
    </row>
    <row r="787" spans="4:8" ht="13.5">
      <c r="D787" s="91"/>
      <c r="E787" s="91"/>
      <c r="F787" s="91"/>
      <c r="G787" s="91"/>
      <c r="H787" s="91"/>
    </row>
    <row r="788" spans="4:8" ht="13.5">
      <c r="D788" s="91"/>
      <c r="E788" s="91"/>
      <c r="F788" s="91"/>
      <c r="G788" s="91"/>
      <c r="H788" s="91"/>
    </row>
    <row r="789" spans="4:8" ht="13.5">
      <c r="D789" s="91"/>
      <c r="E789" s="91"/>
      <c r="F789" s="91"/>
      <c r="G789" s="91"/>
      <c r="H789" s="91"/>
    </row>
    <row r="790" spans="4:8" ht="13.5">
      <c r="D790" s="91"/>
      <c r="E790" s="91"/>
      <c r="F790" s="91"/>
      <c r="G790" s="91"/>
      <c r="H790" s="91"/>
    </row>
    <row r="791" spans="4:8" ht="13.5">
      <c r="D791" s="91"/>
      <c r="E791" s="91"/>
      <c r="F791" s="91"/>
      <c r="G791" s="91"/>
      <c r="H791" s="91"/>
    </row>
    <row r="792" spans="4:8" ht="13.5">
      <c r="D792" s="91"/>
      <c r="E792" s="91"/>
      <c r="F792" s="91"/>
      <c r="G792" s="91"/>
      <c r="H792" s="91"/>
    </row>
    <row r="793" spans="4:8" ht="13.5">
      <c r="D793" s="91"/>
      <c r="E793" s="91"/>
      <c r="F793" s="91"/>
      <c r="G793" s="91"/>
      <c r="H793" s="91"/>
    </row>
    <row r="794" spans="4:8" ht="13.5">
      <c r="D794" s="91"/>
      <c r="E794" s="91"/>
      <c r="F794" s="91"/>
      <c r="G794" s="91"/>
      <c r="H794" s="91"/>
    </row>
    <row r="795" spans="4:8" ht="13.5">
      <c r="D795" s="91"/>
      <c r="E795" s="91"/>
      <c r="F795" s="91"/>
      <c r="G795" s="91"/>
      <c r="H795" s="91"/>
    </row>
    <row r="796" spans="4:8" ht="13.5">
      <c r="D796" s="91"/>
      <c r="E796" s="91"/>
      <c r="F796" s="91"/>
      <c r="G796" s="91"/>
      <c r="H796" s="91"/>
    </row>
    <row r="797" spans="4:8" ht="13.5">
      <c r="D797" s="91"/>
      <c r="E797" s="91"/>
      <c r="F797" s="91"/>
      <c r="G797" s="91"/>
      <c r="H797" s="91"/>
    </row>
    <row r="798" spans="4:8" ht="13.5">
      <c r="D798" s="91"/>
      <c r="E798" s="91"/>
      <c r="F798" s="91"/>
      <c r="G798" s="91"/>
      <c r="H798" s="91"/>
    </row>
    <row r="799" spans="4:8" ht="13.5">
      <c r="D799" s="91"/>
      <c r="E799" s="91"/>
      <c r="F799" s="91"/>
      <c r="G799" s="91"/>
      <c r="H799" s="91"/>
    </row>
    <row r="800" spans="4:8" ht="13.5">
      <c r="D800" s="91"/>
      <c r="E800" s="91"/>
      <c r="F800" s="91"/>
      <c r="G800" s="91"/>
      <c r="H800" s="91"/>
    </row>
    <row r="801" spans="4:8" ht="13.5">
      <c r="D801" s="91"/>
      <c r="E801" s="91"/>
      <c r="F801" s="91"/>
      <c r="G801" s="91"/>
      <c r="H801" s="91"/>
    </row>
    <row r="802" spans="4:8" ht="13.5">
      <c r="D802" s="91"/>
      <c r="E802" s="91"/>
      <c r="F802" s="91"/>
      <c r="G802" s="91"/>
      <c r="H802" s="91"/>
    </row>
    <row r="803" spans="4:8" ht="13.5">
      <c r="D803" s="91"/>
      <c r="E803" s="91"/>
      <c r="F803" s="91"/>
      <c r="G803" s="91"/>
      <c r="H803" s="91"/>
    </row>
    <row r="804" spans="4:8" ht="13.5">
      <c r="D804" s="91"/>
      <c r="E804" s="91"/>
      <c r="F804" s="91"/>
      <c r="G804" s="91"/>
      <c r="H804" s="91"/>
    </row>
    <row r="805" spans="4:8" ht="13.5">
      <c r="D805" s="91"/>
      <c r="E805" s="91"/>
      <c r="F805" s="91"/>
      <c r="G805" s="91"/>
      <c r="H805" s="91"/>
    </row>
    <row r="806" spans="4:8" ht="13.5">
      <c r="D806" s="91"/>
      <c r="E806" s="91"/>
      <c r="F806" s="91"/>
      <c r="G806" s="91"/>
      <c r="H806" s="91"/>
    </row>
    <row r="807" spans="4:8" ht="13.5">
      <c r="D807" s="91"/>
      <c r="E807" s="91"/>
      <c r="F807" s="91"/>
      <c r="G807" s="91"/>
      <c r="H807" s="91"/>
    </row>
    <row r="808" spans="4:8" ht="13.5">
      <c r="D808" s="91"/>
      <c r="E808" s="91"/>
      <c r="F808" s="91"/>
      <c r="G808" s="91"/>
      <c r="H808" s="91"/>
    </row>
    <row r="809" spans="4:8" ht="13.5">
      <c r="D809" s="91"/>
      <c r="E809" s="91"/>
      <c r="F809" s="91"/>
      <c r="G809" s="91"/>
      <c r="H809" s="91"/>
    </row>
    <row r="810" spans="4:8" ht="13.5">
      <c r="D810" s="91"/>
      <c r="E810" s="91"/>
      <c r="F810" s="91"/>
      <c r="G810" s="91"/>
      <c r="H810" s="91"/>
    </row>
    <row r="811" spans="4:8" ht="13.5">
      <c r="D811" s="91"/>
      <c r="E811" s="91"/>
      <c r="F811" s="91"/>
      <c r="G811" s="91"/>
      <c r="H811" s="91"/>
    </row>
    <row r="812" spans="4:8" ht="13.5">
      <c r="D812" s="91"/>
      <c r="E812" s="91"/>
      <c r="F812" s="91"/>
      <c r="G812" s="91"/>
      <c r="H812" s="91"/>
    </row>
    <row r="813" spans="4:8" ht="13.5">
      <c r="D813" s="91"/>
      <c r="E813" s="91"/>
      <c r="F813" s="91"/>
      <c r="G813" s="91"/>
      <c r="H813" s="91"/>
    </row>
    <row r="814" spans="4:8" ht="13.5">
      <c r="D814" s="91"/>
      <c r="E814" s="91"/>
      <c r="F814" s="91"/>
      <c r="G814" s="91"/>
      <c r="H814" s="91"/>
    </row>
    <row r="815" spans="4:8" ht="13.5">
      <c r="D815" s="91"/>
      <c r="E815" s="91"/>
      <c r="F815" s="91"/>
      <c r="G815" s="91"/>
      <c r="H815" s="91"/>
    </row>
    <row r="816" spans="4:8" ht="13.5">
      <c r="D816" s="91"/>
      <c r="E816" s="91"/>
      <c r="F816" s="91"/>
      <c r="G816" s="91"/>
      <c r="H816" s="91"/>
    </row>
    <row r="817" spans="4:8" ht="13.5">
      <c r="D817" s="91"/>
      <c r="E817" s="91"/>
      <c r="F817" s="91"/>
      <c r="G817" s="91"/>
      <c r="H817" s="91"/>
    </row>
    <row r="818" spans="4:8" ht="13.5">
      <c r="D818" s="91"/>
      <c r="E818" s="91"/>
      <c r="F818" s="91"/>
      <c r="G818" s="91"/>
      <c r="H818" s="91"/>
    </row>
    <row r="819" spans="4:8" ht="13.5">
      <c r="D819" s="91"/>
      <c r="E819" s="91"/>
      <c r="F819" s="91"/>
      <c r="G819" s="91"/>
      <c r="H819" s="91"/>
    </row>
    <row r="820" spans="4:8" ht="13.5">
      <c r="D820" s="91"/>
      <c r="E820" s="91"/>
      <c r="F820" s="91"/>
      <c r="G820" s="91"/>
      <c r="H820" s="91"/>
    </row>
  </sheetData>
  <sheetProtection/>
  <mergeCells count="24">
    <mergeCell ref="B311:C311"/>
    <mergeCell ref="F6:F7"/>
    <mergeCell ref="D6:D7"/>
    <mergeCell ref="E6:E7"/>
    <mergeCell ref="B9:H9"/>
    <mergeCell ref="G6:H6"/>
    <mergeCell ref="F313:F314"/>
    <mergeCell ref="G313:H313"/>
    <mergeCell ref="B1:C1"/>
    <mergeCell ref="B3:H3"/>
    <mergeCell ref="B4:H4"/>
    <mergeCell ref="B5:C5"/>
    <mergeCell ref="B6:B7"/>
    <mergeCell ref="C6:C7"/>
    <mergeCell ref="F2:H2"/>
    <mergeCell ref="F1:H1"/>
    <mergeCell ref="B313:B314"/>
    <mergeCell ref="C313:C314"/>
    <mergeCell ref="D313:D314"/>
    <mergeCell ref="E313:E314"/>
    <mergeCell ref="B441:H441"/>
    <mergeCell ref="B437:C437"/>
    <mergeCell ref="B316:H316"/>
    <mergeCell ref="B438:C438"/>
  </mergeCells>
  <printOptions/>
  <pageMargins left="0.2755905511811024" right="0.2755905511811024" top="0.5" bottom="0.49" header="0.5118110236220472" footer="0.5118110236220472"/>
  <pageSetup fitToHeight="16" fitToWidth="1" horizontalDpi="600" verticalDpi="600" orientation="portrait" pageOrder="overThenDown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42"/>
  <sheetViews>
    <sheetView zoomScale="90" zoomScaleNormal="90" workbookViewId="0" topLeftCell="B1">
      <selection activeCell="F10" sqref="F10"/>
    </sheetView>
  </sheetViews>
  <sheetFormatPr defaultColWidth="9.140625" defaultRowHeight="12.75"/>
  <cols>
    <col min="1" max="1" width="8.8515625" style="2" hidden="1" customWidth="1"/>
    <col min="2" max="2" width="10.8515625" style="3" customWidth="1"/>
    <col min="3" max="3" width="49.28125" style="2" customWidth="1"/>
    <col min="4" max="4" width="18.8515625" style="2" customWidth="1"/>
    <col min="5" max="5" width="17.28125" style="2" customWidth="1"/>
    <col min="6" max="6" width="18.8515625" style="2" customWidth="1"/>
    <col min="7" max="7" width="12.7109375" style="2" customWidth="1"/>
    <col min="8" max="8" width="13.7109375" style="2" customWidth="1"/>
    <col min="9" max="10" width="8.8515625" style="2" hidden="1" customWidth="1"/>
    <col min="11" max="16384" width="9.140625" style="2" customWidth="1"/>
  </cols>
  <sheetData>
    <row r="1" spans="1:9" ht="33" customHeight="1">
      <c r="A1" s="1"/>
      <c r="B1" s="218"/>
      <c r="C1" s="218"/>
      <c r="D1" s="4"/>
      <c r="E1" s="4"/>
      <c r="F1" s="219" t="s">
        <v>168</v>
      </c>
      <c r="G1" s="220"/>
      <c r="H1" s="220"/>
      <c r="I1" s="1"/>
    </row>
    <row r="2" spans="1:9" ht="35.25" customHeight="1">
      <c r="A2" s="1"/>
      <c r="B2" s="5"/>
      <c r="C2" s="4"/>
      <c r="D2" s="4"/>
      <c r="E2" s="4"/>
      <c r="F2" s="202" t="s">
        <v>510</v>
      </c>
      <c r="G2" s="203"/>
      <c r="H2" s="203"/>
      <c r="I2" s="1"/>
    </row>
    <row r="3" spans="1:9" ht="42" customHeight="1">
      <c r="A3" s="1"/>
      <c r="B3" s="221" t="s">
        <v>475</v>
      </c>
      <c r="C3" s="221"/>
      <c r="D3" s="221"/>
      <c r="E3" s="221"/>
      <c r="F3" s="221"/>
      <c r="G3" s="221"/>
      <c r="H3" s="221"/>
      <c r="I3" s="1"/>
    </row>
    <row r="4" spans="1:9" ht="15" customHeight="1">
      <c r="A4" s="1"/>
      <c r="B4" s="222"/>
      <c r="C4" s="222"/>
      <c r="D4" s="222"/>
      <c r="E4" s="222"/>
      <c r="F4" s="222"/>
      <c r="G4" s="222"/>
      <c r="H4" s="222"/>
      <c r="I4" s="1"/>
    </row>
    <row r="5" spans="1:9" ht="12" customHeight="1">
      <c r="A5" s="1"/>
      <c r="B5" s="218"/>
      <c r="C5" s="218"/>
      <c r="D5" s="4"/>
      <c r="E5" s="4"/>
      <c r="F5" s="4"/>
      <c r="G5" s="4"/>
      <c r="H5" s="35" t="s">
        <v>170</v>
      </c>
      <c r="I5" s="1"/>
    </row>
    <row r="6" spans="1:9" s="7" customFormat="1" ht="13.5" customHeight="1">
      <c r="A6" s="6"/>
      <c r="B6" s="211" t="s">
        <v>0</v>
      </c>
      <c r="C6" s="211" t="s">
        <v>1</v>
      </c>
      <c r="D6" s="211" t="s">
        <v>476</v>
      </c>
      <c r="E6" s="211" t="s">
        <v>118</v>
      </c>
      <c r="F6" s="211" t="s">
        <v>477</v>
      </c>
      <c r="G6" s="213"/>
      <c r="H6" s="213"/>
      <c r="I6" s="6"/>
    </row>
    <row r="7" spans="1:9" s="7" customFormat="1" ht="75" customHeight="1">
      <c r="A7" s="6"/>
      <c r="B7" s="211"/>
      <c r="C7" s="211"/>
      <c r="D7" s="212"/>
      <c r="E7" s="212"/>
      <c r="F7" s="212"/>
      <c r="G7" s="9" t="s">
        <v>478</v>
      </c>
      <c r="H7" s="9" t="s">
        <v>120</v>
      </c>
      <c r="I7" s="6"/>
    </row>
    <row r="8" spans="1:9" s="24" customFormat="1" ht="17.25" customHeight="1">
      <c r="A8" s="21"/>
      <c r="B8" s="22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1"/>
    </row>
    <row r="9" spans="1:9" ht="22.5" customHeight="1">
      <c r="A9" s="1"/>
      <c r="B9" s="216" t="s">
        <v>122</v>
      </c>
      <c r="C9" s="217"/>
      <c r="D9" s="217"/>
      <c r="E9" s="217"/>
      <c r="F9" s="217"/>
      <c r="G9" s="217"/>
      <c r="H9" s="217"/>
      <c r="I9" s="1"/>
    </row>
    <row r="10" spans="1:9" ht="13.5">
      <c r="A10" s="1"/>
      <c r="B10" s="100" t="s">
        <v>148</v>
      </c>
      <c r="C10" s="103" t="s">
        <v>149</v>
      </c>
      <c r="D10" s="25">
        <f>SUM(D11:D22)</f>
        <v>34560500</v>
      </c>
      <c r="E10" s="25">
        <f>SUM(E11:E22)</f>
        <v>35361203</v>
      </c>
      <c r="F10" s="25">
        <f>SUM(F11:F22)</f>
        <v>34118221.04</v>
      </c>
      <c r="G10" s="30">
        <f>F10/D10*100</f>
        <v>98.72027615341213</v>
      </c>
      <c r="H10" s="30">
        <f>F10/E10*100</f>
        <v>96.48489911386781</v>
      </c>
      <c r="I10" s="1"/>
    </row>
    <row r="11" spans="1:9" ht="13.5">
      <c r="A11" s="1"/>
      <c r="B11" s="104" t="s">
        <v>6</v>
      </c>
      <c r="C11" s="105" t="s">
        <v>7</v>
      </c>
      <c r="D11" s="31">
        <v>26813400</v>
      </c>
      <c r="E11" s="31">
        <v>26192239</v>
      </c>
      <c r="F11" s="31">
        <v>26075879.19</v>
      </c>
      <c r="G11" s="32">
        <f aca="true" t="shared" si="0" ref="G11:G22">F11/D11*100</f>
        <v>97.24943196312293</v>
      </c>
      <c r="H11" s="32">
        <f aca="true" t="shared" si="1" ref="H11:H22">F11/E11*100</f>
        <v>99.55574699054938</v>
      </c>
      <c r="I11" s="1"/>
    </row>
    <row r="12" spans="1:9" ht="13.5">
      <c r="A12" s="1"/>
      <c r="B12" s="104" t="s">
        <v>8</v>
      </c>
      <c r="C12" s="105" t="s">
        <v>9</v>
      </c>
      <c r="D12" s="31">
        <v>5452700</v>
      </c>
      <c r="E12" s="31">
        <v>5527753.4</v>
      </c>
      <c r="F12" s="31">
        <v>5378663.05</v>
      </c>
      <c r="G12" s="32">
        <f t="shared" si="0"/>
        <v>98.64219652649146</v>
      </c>
      <c r="H12" s="32">
        <f t="shared" si="1"/>
        <v>97.30287624625223</v>
      </c>
      <c r="I12" s="1"/>
    </row>
    <row r="13" spans="1:9" ht="13.5">
      <c r="A13" s="1"/>
      <c r="B13" s="104" t="s">
        <v>10</v>
      </c>
      <c r="C13" s="105" t="s">
        <v>11</v>
      </c>
      <c r="D13" s="31">
        <v>193000</v>
      </c>
      <c r="E13" s="31">
        <v>708456</v>
      </c>
      <c r="F13" s="31">
        <v>638176.81</v>
      </c>
      <c r="G13" s="32">
        <f t="shared" si="0"/>
        <v>330.6615595854923</v>
      </c>
      <c r="H13" s="32">
        <f t="shared" si="1"/>
        <v>90.07994991926105</v>
      </c>
      <c r="I13" s="1"/>
    </row>
    <row r="14" spans="1:9" ht="13.5">
      <c r="A14" s="1"/>
      <c r="B14" s="104" t="s">
        <v>12</v>
      </c>
      <c r="C14" s="105" t="s">
        <v>13</v>
      </c>
      <c r="D14" s="31">
        <v>221000</v>
      </c>
      <c r="E14" s="31">
        <v>615938.6</v>
      </c>
      <c r="F14" s="31">
        <v>584253</v>
      </c>
      <c r="G14" s="32">
        <f t="shared" si="0"/>
        <v>264.3678733031674</v>
      </c>
      <c r="H14" s="32">
        <f t="shared" si="1"/>
        <v>94.85572100855507</v>
      </c>
      <c r="I14" s="1"/>
    </row>
    <row r="15" spans="1:9" ht="13.5">
      <c r="A15" s="1"/>
      <c r="B15" s="104" t="s">
        <v>14</v>
      </c>
      <c r="C15" s="105" t="s">
        <v>15</v>
      </c>
      <c r="D15" s="31">
        <v>0</v>
      </c>
      <c r="E15" s="31">
        <v>3500</v>
      </c>
      <c r="F15" s="31">
        <v>2366.9</v>
      </c>
      <c r="G15" s="32">
        <v>0</v>
      </c>
      <c r="H15" s="32">
        <f t="shared" si="1"/>
        <v>67.6257142857143</v>
      </c>
      <c r="I15" s="1"/>
    </row>
    <row r="16" spans="1:9" ht="13.5">
      <c r="A16" s="1"/>
      <c r="B16" s="104" t="s">
        <v>16</v>
      </c>
      <c r="C16" s="105" t="s">
        <v>17</v>
      </c>
      <c r="D16" s="31">
        <v>643400</v>
      </c>
      <c r="E16" s="31">
        <v>605100</v>
      </c>
      <c r="F16" s="31">
        <v>569101.15</v>
      </c>
      <c r="G16" s="32">
        <f t="shared" si="0"/>
        <v>88.45215262667081</v>
      </c>
      <c r="H16" s="32">
        <f t="shared" si="1"/>
        <v>94.05076020492481</v>
      </c>
      <c r="I16" s="1"/>
    </row>
    <row r="17" spans="1:9" ht="13.5">
      <c r="A17" s="1"/>
      <c r="B17" s="104" t="s">
        <v>18</v>
      </c>
      <c r="C17" s="105" t="s">
        <v>19</v>
      </c>
      <c r="D17" s="31">
        <v>80000</v>
      </c>
      <c r="E17" s="31">
        <v>80000</v>
      </c>
      <c r="F17" s="31">
        <v>44160.39</v>
      </c>
      <c r="G17" s="32">
        <f t="shared" si="0"/>
        <v>55.200487499999994</v>
      </c>
      <c r="H17" s="32">
        <f t="shared" si="1"/>
        <v>55.200487499999994</v>
      </c>
      <c r="I17" s="1"/>
    </row>
    <row r="18" spans="1:9" ht="13.5">
      <c r="A18" s="1"/>
      <c r="B18" s="104" t="s">
        <v>20</v>
      </c>
      <c r="C18" s="105" t="s">
        <v>21</v>
      </c>
      <c r="D18" s="31">
        <v>570000</v>
      </c>
      <c r="E18" s="31">
        <v>635000</v>
      </c>
      <c r="F18" s="31">
        <v>399703.26</v>
      </c>
      <c r="G18" s="32">
        <f t="shared" si="0"/>
        <v>70.12337894736842</v>
      </c>
      <c r="H18" s="32">
        <f t="shared" si="1"/>
        <v>62.945395275590556</v>
      </c>
      <c r="I18" s="1"/>
    </row>
    <row r="19" spans="1:9" ht="13.5">
      <c r="A19" s="1"/>
      <c r="B19" s="104" t="s">
        <v>22</v>
      </c>
      <c r="C19" s="105" t="s">
        <v>23</v>
      </c>
      <c r="D19" s="31">
        <v>477000</v>
      </c>
      <c r="E19" s="31">
        <v>663600</v>
      </c>
      <c r="F19" s="31">
        <v>413294.39</v>
      </c>
      <c r="G19" s="32">
        <f t="shared" si="0"/>
        <v>86.64452620545073</v>
      </c>
      <c r="H19" s="32">
        <f t="shared" si="1"/>
        <v>62.28064948764316</v>
      </c>
      <c r="I19" s="1"/>
    </row>
    <row r="20" spans="1:9" ht="27" hidden="1">
      <c r="A20" s="1"/>
      <c r="B20" s="104" t="s">
        <v>24</v>
      </c>
      <c r="C20" s="105" t="s">
        <v>25</v>
      </c>
      <c r="D20" s="31"/>
      <c r="E20" s="31"/>
      <c r="F20" s="31"/>
      <c r="G20" s="32" t="e">
        <f t="shared" si="0"/>
        <v>#DIV/0!</v>
      </c>
      <c r="H20" s="32" t="e">
        <f t="shared" si="1"/>
        <v>#DIV/0!</v>
      </c>
      <c r="I20" s="1"/>
    </row>
    <row r="21" spans="1:9" ht="27">
      <c r="A21" s="1"/>
      <c r="B21" s="104" t="s">
        <v>26</v>
      </c>
      <c r="C21" s="105" t="s">
        <v>27</v>
      </c>
      <c r="D21" s="31">
        <v>100000</v>
      </c>
      <c r="E21" s="31">
        <v>1400</v>
      </c>
      <c r="F21" s="31">
        <v>1300</v>
      </c>
      <c r="G21" s="32">
        <f t="shared" si="0"/>
        <v>1.3</v>
      </c>
      <c r="H21" s="32">
        <f t="shared" si="1"/>
        <v>92.85714285714286</v>
      </c>
      <c r="I21" s="1"/>
    </row>
    <row r="22" spans="1:9" ht="13.5">
      <c r="A22" s="1"/>
      <c r="B22" s="104" t="s">
        <v>28</v>
      </c>
      <c r="C22" s="105" t="s">
        <v>29</v>
      </c>
      <c r="D22" s="31">
        <v>10000</v>
      </c>
      <c r="E22" s="31">
        <v>328216</v>
      </c>
      <c r="F22" s="31">
        <v>11322.9</v>
      </c>
      <c r="G22" s="32">
        <f t="shared" si="0"/>
        <v>113.229</v>
      </c>
      <c r="H22" s="32">
        <f t="shared" si="1"/>
        <v>3.4498318180710266</v>
      </c>
      <c r="I22" s="1"/>
    </row>
    <row r="23" spans="1:9" ht="13.5">
      <c r="A23" s="1"/>
      <c r="B23" s="100" t="s">
        <v>150</v>
      </c>
      <c r="C23" s="103" t="s">
        <v>151</v>
      </c>
      <c r="D23" s="25">
        <f>SUM(D24:D39)</f>
        <v>193099060</v>
      </c>
      <c r="E23" s="25">
        <f>SUM(E24:E39)</f>
        <v>204473114</v>
      </c>
      <c r="F23" s="25">
        <f>SUM(F24:F39)</f>
        <v>202633367.51000002</v>
      </c>
      <c r="G23" s="30">
        <f>F23/D23*100</f>
        <v>104.93752145142498</v>
      </c>
      <c r="H23" s="30">
        <f>F23/E23*100</f>
        <v>99.100250172744</v>
      </c>
      <c r="I23" s="1"/>
    </row>
    <row r="24" spans="1:9" ht="13.5">
      <c r="A24" s="1"/>
      <c r="B24" s="104" t="s">
        <v>6</v>
      </c>
      <c r="C24" s="105" t="s">
        <v>7</v>
      </c>
      <c r="D24" s="31">
        <v>138563000</v>
      </c>
      <c r="E24" s="31">
        <v>139017912</v>
      </c>
      <c r="F24" s="31">
        <v>138416790.44</v>
      </c>
      <c r="G24" s="32">
        <f aca="true" t="shared" si="2" ref="G24:G96">F24/D24*100</f>
        <v>99.8944815282579</v>
      </c>
      <c r="H24" s="32">
        <f aca="true" t="shared" si="3" ref="H24:H96">F24/E24*100</f>
        <v>99.56759416728976</v>
      </c>
      <c r="I24" s="1"/>
    </row>
    <row r="25" spans="1:9" ht="13.5">
      <c r="A25" s="1"/>
      <c r="B25" s="104" t="s">
        <v>8</v>
      </c>
      <c r="C25" s="105" t="s">
        <v>9</v>
      </c>
      <c r="D25" s="31">
        <v>30399760</v>
      </c>
      <c r="E25" s="31">
        <v>29299146</v>
      </c>
      <c r="F25" s="31">
        <v>29153167.98</v>
      </c>
      <c r="G25" s="32">
        <f t="shared" si="2"/>
        <v>95.89933598159985</v>
      </c>
      <c r="H25" s="32">
        <f t="shared" si="3"/>
        <v>99.50176697982937</v>
      </c>
      <c r="I25" s="1"/>
    </row>
    <row r="26" spans="1:9" ht="13.5">
      <c r="A26" s="1"/>
      <c r="B26" s="104" t="s">
        <v>10</v>
      </c>
      <c r="C26" s="105" t="s">
        <v>11</v>
      </c>
      <c r="D26" s="31">
        <v>1227000</v>
      </c>
      <c r="E26" s="31">
        <v>4464910</v>
      </c>
      <c r="F26" s="31">
        <v>4388627.98</v>
      </c>
      <c r="G26" s="32">
        <f t="shared" si="2"/>
        <v>357.67139201303996</v>
      </c>
      <c r="H26" s="32">
        <f t="shared" si="3"/>
        <v>98.29152166561029</v>
      </c>
      <c r="I26" s="1"/>
    </row>
    <row r="27" spans="1:9" ht="13.5" hidden="1">
      <c r="A27" s="1"/>
      <c r="B27" s="104" t="s">
        <v>63</v>
      </c>
      <c r="C27" s="105" t="s">
        <v>64</v>
      </c>
      <c r="D27" s="31"/>
      <c r="E27" s="31"/>
      <c r="F27" s="31"/>
      <c r="G27" s="32" t="e">
        <f t="shared" si="2"/>
        <v>#DIV/0!</v>
      </c>
      <c r="H27" s="32" t="e">
        <f t="shared" si="3"/>
        <v>#DIV/0!</v>
      </c>
      <c r="I27" s="1"/>
    </row>
    <row r="28" spans="1:9" ht="13.5">
      <c r="A28" s="1"/>
      <c r="B28" s="104" t="s">
        <v>65</v>
      </c>
      <c r="C28" s="105" t="s">
        <v>66</v>
      </c>
      <c r="D28" s="31">
        <v>1000000</v>
      </c>
      <c r="E28" s="31">
        <v>4189000</v>
      </c>
      <c r="F28" s="31">
        <v>4175032.96</v>
      </c>
      <c r="G28" s="32">
        <f t="shared" si="2"/>
        <v>417.50329600000003</v>
      </c>
      <c r="H28" s="32">
        <f t="shared" si="3"/>
        <v>99.66657818095011</v>
      </c>
      <c r="I28" s="1"/>
    </row>
    <row r="29" spans="1:9" ht="13.5" customHeight="1">
      <c r="A29" s="1"/>
      <c r="B29" s="104" t="s">
        <v>12</v>
      </c>
      <c r="C29" s="105" t="s">
        <v>13</v>
      </c>
      <c r="D29" s="31">
        <v>585500</v>
      </c>
      <c r="E29" s="31">
        <v>2001075</v>
      </c>
      <c r="F29" s="31">
        <v>1961733.56</v>
      </c>
      <c r="G29" s="32">
        <f t="shared" si="2"/>
        <v>335.0527002561913</v>
      </c>
      <c r="H29" s="32">
        <f t="shared" si="3"/>
        <v>98.0339847332059</v>
      </c>
      <c r="I29" s="1"/>
    </row>
    <row r="30" spans="1:9" ht="13.5">
      <c r="A30" s="1"/>
      <c r="B30" s="104" t="s">
        <v>14</v>
      </c>
      <c r="C30" s="105" t="s">
        <v>15</v>
      </c>
      <c r="D30" s="31">
        <v>0</v>
      </c>
      <c r="E30" s="31">
        <v>6940</v>
      </c>
      <c r="F30" s="31">
        <v>5300</v>
      </c>
      <c r="G30" s="32">
        <v>0</v>
      </c>
      <c r="H30" s="32">
        <f t="shared" si="3"/>
        <v>76.36887608069163</v>
      </c>
      <c r="I30" s="1"/>
    </row>
    <row r="31" spans="1:9" ht="13.5">
      <c r="A31" s="1"/>
      <c r="B31" s="104" t="s">
        <v>16</v>
      </c>
      <c r="C31" s="105" t="s">
        <v>17</v>
      </c>
      <c r="D31" s="31">
        <v>12710600</v>
      </c>
      <c r="E31" s="31">
        <v>15288460</v>
      </c>
      <c r="F31" s="31">
        <v>15245256.72</v>
      </c>
      <c r="G31" s="32">
        <f t="shared" si="2"/>
        <v>119.94128302361808</v>
      </c>
      <c r="H31" s="32">
        <f t="shared" si="3"/>
        <v>99.71741247973962</v>
      </c>
      <c r="I31" s="1"/>
    </row>
    <row r="32" spans="1:9" ht="13.5">
      <c r="A32" s="1"/>
      <c r="B32" s="104" t="s">
        <v>18</v>
      </c>
      <c r="C32" s="105" t="s">
        <v>19</v>
      </c>
      <c r="D32" s="31">
        <v>277400</v>
      </c>
      <c r="E32" s="31">
        <v>321174</v>
      </c>
      <c r="F32" s="31">
        <v>318147.4</v>
      </c>
      <c r="G32" s="32">
        <f t="shared" si="2"/>
        <v>114.68904109589042</v>
      </c>
      <c r="H32" s="32">
        <f t="shared" si="3"/>
        <v>99.0576447657656</v>
      </c>
      <c r="I32" s="1"/>
    </row>
    <row r="33" spans="1:9" ht="13.5">
      <c r="A33" s="1"/>
      <c r="B33" s="104" t="s">
        <v>20</v>
      </c>
      <c r="C33" s="105" t="s">
        <v>21</v>
      </c>
      <c r="D33" s="31">
        <v>3474600</v>
      </c>
      <c r="E33" s="31">
        <v>3898850</v>
      </c>
      <c r="F33" s="31">
        <v>3410099.38</v>
      </c>
      <c r="G33" s="32">
        <f t="shared" si="2"/>
        <v>98.1436533701721</v>
      </c>
      <c r="H33" s="32">
        <f t="shared" si="3"/>
        <v>87.46423637739333</v>
      </c>
      <c r="I33" s="1"/>
    </row>
    <row r="34" spans="1:9" ht="13.5">
      <c r="A34" s="1"/>
      <c r="B34" s="104" t="s">
        <v>22</v>
      </c>
      <c r="C34" s="105" t="s">
        <v>23</v>
      </c>
      <c r="D34" s="31">
        <v>3072300</v>
      </c>
      <c r="E34" s="31">
        <v>3727900</v>
      </c>
      <c r="F34" s="31">
        <v>3353387.93</v>
      </c>
      <c r="G34" s="32">
        <f t="shared" si="2"/>
        <v>109.14910425414186</v>
      </c>
      <c r="H34" s="32">
        <f t="shared" si="3"/>
        <v>89.95380589608091</v>
      </c>
      <c r="I34" s="1"/>
    </row>
    <row r="35" spans="1:9" ht="27">
      <c r="A35" s="1"/>
      <c r="B35" s="104" t="s">
        <v>24</v>
      </c>
      <c r="C35" s="105" t="s">
        <v>25</v>
      </c>
      <c r="D35" s="31">
        <v>1398600</v>
      </c>
      <c r="E35" s="31">
        <v>1154736</v>
      </c>
      <c r="F35" s="31">
        <v>1147111.33</v>
      </c>
      <c r="G35" s="32">
        <f t="shared" si="2"/>
        <v>82.01854211354211</v>
      </c>
      <c r="H35" s="32">
        <f t="shared" si="3"/>
        <v>99.33970448656663</v>
      </c>
      <c r="I35" s="1"/>
    </row>
    <row r="36" spans="1:9" ht="13.5">
      <c r="A36" s="1"/>
      <c r="B36" s="104" t="s">
        <v>67</v>
      </c>
      <c r="C36" s="105" t="s">
        <v>68</v>
      </c>
      <c r="D36" s="31">
        <v>260600</v>
      </c>
      <c r="E36" s="31">
        <v>634164</v>
      </c>
      <c r="F36" s="31">
        <v>634164</v>
      </c>
      <c r="G36" s="32">
        <f t="shared" si="2"/>
        <v>243.3476592478895</v>
      </c>
      <c r="H36" s="32">
        <f t="shared" si="3"/>
        <v>100</v>
      </c>
      <c r="I36" s="1"/>
    </row>
    <row r="37" spans="1:9" ht="27">
      <c r="A37" s="1"/>
      <c r="B37" s="104" t="s">
        <v>26</v>
      </c>
      <c r="C37" s="105" t="s">
        <v>27</v>
      </c>
      <c r="D37" s="31">
        <v>0</v>
      </c>
      <c r="E37" s="31">
        <v>136580</v>
      </c>
      <c r="F37" s="31">
        <v>136400</v>
      </c>
      <c r="G37" s="32">
        <v>0</v>
      </c>
      <c r="H37" s="32">
        <f t="shared" si="3"/>
        <v>99.86820910821497</v>
      </c>
      <c r="I37" s="1"/>
    </row>
    <row r="38" spans="1:9" ht="13.5">
      <c r="A38" s="1"/>
      <c r="B38" s="104" t="s">
        <v>38</v>
      </c>
      <c r="C38" s="105" t="s">
        <v>39</v>
      </c>
      <c r="D38" s="31">
        <v>127200</v>
      </c>
      <c r="E38" s="31">
        <v>120850</v>
      </c>
      <c r="F38" s="31">
        <v>115420</v>
      </c>
      <c r="G38" s="32">
        <f t="shared" si="2"/>
        <v>90.73899371069183</v>
      </c>
      <c r="H38" s="32">
        <f t="shared" si="3"/>
        <v>95.50682664460074</v>
      </c>
      <c r="I38" s="1"/>
    </row>
    <row r="39" spans="1:9" ht="13.5">
      <c r="A39" s="1"/>
      <c r="B39" s="104" t="s">
        <v>28</v>
      </c>
      <c r="C39" s="105" t="s">
        <v>29</v>
      </c>
      <c r="D39" s="31">
        <v>2500</v>
      </c>
      <c r="E39" s="31">
        <v>211417</v>
      </c>
      <c r="F39" s="31">
        <v>172727.83</v>
      </c>
      <c r="G39" s="32">
        <f t="shared" si="2"/>
        <v>6909.1132</v>
      </c>
      <c r="H39" s="32">
        <f t="shared" si="3"/>
        <v>81.70006669283927</v>
      </c>
      <c r="I39" s="1"/>
    </row>
    <row r="40" spans="1:9" ht="13.5">
      <c r="A40" s="1"/>
      <c r="B40" s="100" t="s">
        <v>152</v>
      </c>
      <c r="C40" s="103" t="s">
        <v>153</v>
      </c>
      <c r="D40" s="14">
        <f>SUM(D41:D42)</f>
        <v>8776100</v>
      </c>
      <c r="E40" s="14">
        <f>SUM(E41:E42)</f>
        <v>11583091</v>
      </c>
      <c r="F40" s="14">
        <f>SUM(F41:F42)</f>
        <v>10465740.35</v>
      </c>
      <c r="G40" s="30">
        <f t="shared" si="2"/>
        <v>119.25274723396497</v>
      </c>
      <c r="H40" s="30">
        <f t="shared" si="3"/>
        <v>90.35360552722929</v>
      </c>
      <c r="I40" s="1"/>
    </row>
    <row r="41" spans="1:9" ht="27">
      <c r="A41" s="1"/>
      <c r="B41" s="104" t="s">
        <v>32</v>
      </c>
      <c r="C41" s="105" t="s">
        <v>33</v>
      </c>
      <c r="D41" s="15">
        <v>8776100</v>
      </c>
      <c r="E41" s="15">
        <v>11583091</v>
      </c>
      <c r="F41" s="15">
        <v>10465740.35</v>
      </c>
      <c r="G41" s="32">
        <f t="shared" si="2"/>
        <v>119.25274723396497</v>
      </c>
      <c r="H41" s="32">
        <f t="shared" si="3"/>
        <v>90.35360552722929</v>
      </c>
      <c r="I41" s="1"/>
    </row>
    <row r="42" spans="1:9" ht="13.5" hidden="1">
      <c r="A42" s="1"/>
      <c r="B42" s="104" t="s">
        <v>38</v>
      </c>
      <c r="C42" s="105" t="s">
        <v>39</v>
      </c>
      <c r="D42" s="15"/>
      <c r="E42" s="15"/>
      <c r="F42" s="15"/>
      <c r="G42" s="32" t="e">
        <f t="shared" si="2"/>
        <v>#DIV/0!</v>
      </c>
      <c r="H42" s="32" t="e">
        <f t="shared" si="3"/>
        <v>#DIV/0!</v>
      </c>
      <c r="I42" s="1"/>
    </row>
    <row r="43" spans="1:9" ht="13.5">
      <c r="A43" s="1"/>
      <c r="B43" s="100" t="s">
        <v>154</v>
      </c>
      <c r="C43" s="103" t="s">
        <v>155</v>
      </c>
      <c r="D43" s="14">
        <f>SUM(D44:D54)</f>
        <v>15277900</v>
      </c>
      <c r="E43" s="14">
        <f>SUM(E44:E54)</f>
        <v>21302006</v>
      </c>
      <c r="F43" s="14">
        <f>SUM(F44:F54)</f>
        <v>19871790.52</v>
      </c>
      <c r="G43" s="30">
        <f t="shared" si="2"/>
        <v>130.06886103456628</v>
      </c>
      <c r="H43" s="30">
        <f t="shared" si="3"/>
        <v>93.28600564660437</v>
      </c>
      <c r="I43" s="1"/>
    </row>
    <row r="44" spans="1:9" ht="13.5">
      <c r="A44" s="1"/>
      <c r="B44" s="104" t="s">
        <v>6</v>
      </c>
      <c r="C44" s="105" t="s">
        <v>7</v>
      </c>
      <c r="D44" s="15">
        <v>10431900</v>
      </c>
      <c r="E44" s="15">
        <v>10226900</v>
      </c>
      <c r="F44" s="15">
        <v>10226755.46</v>
      </c>
      <c r="G44" s="32">
        <f>F44/D44*100</f>
        <v>98.03348824279374</v>
      </c>
      <c r="H44" s="32">
        <f aca="true" t="shared" si="4" ref="H44:H52">F44/E44*100</f>
        <v>99.99858666849192</v>
      </c>
      <c r="I44" s="1"/>
    </row>
    <row r="45" spans="1:9" ht="13.5">
      <c r="A45" s="1"/>
      <c r="B45" s="104" t="s">
        <v>8</v>
      </c>
      <c r="C45" s="105" t="s">
        <v>9</v>
      </c>
      <c r="D45" s="15">
        <v>2259500</v>
      </c>
      <c r="E45" s="15">
        <v>2073200</v>
      </c>
      <c r="F45" s="15">
        <v>2072610.07</v>
      </c>
      <c r="G45" s="32">
        <f>F45/D45*100</f>
        <v>91.72870413808366</v>
      </c>
      <c r="H45" s="32">
        <f t="shared" si="4"/>
        <v>99.97154495465946</v>
      </c>
      <c r="I45" s="1"/>
    </row>
    <row r="46" spans="1:9" ht="13.5">
      <c r="A46" s="1"/>
      <c r="B46" s="104" t="s">
        <v>10</v>
      </c>
      <c r="C46" s="105" t="s">
        <v>11</v>
      </c>
      <c r="D46" s="15">
        <v>23000</v>
      </c>
      <c r="E46" s="15">
        <v>796280</v>
      </c>
      <c r="F46" s="15">
        <v>631375.63</v>
      </c>
      <c r="G46" s="32">
        <f>F46/D46*100</f>
        <v>2745.1114347826087</v>
      </c>
      <c r="H46" s="32">
        <f t="shared" si="4"/>
        <v>79.29065529713166</v>
      </c>
      <c r="I46" s="1"/>
    </row>
    <row r="47" spans="1:9" ht="13.5">
      <c r="A47" s="1"/>
      <c r="B47" s="104" t="s">
        <v>12</v>
      </c>
      <c r="C47" s="105" t="s">
        <v>13</v>
      </c>
      <c r="D47" s="15">
        <v>19000</v>
      </c>
      <c r="E47" s="15">
        <v>1225026</v>
      </c>
      <c r="F47" s="15">
        <v>1065570.21</v>
      </c>
      <c r="G47" s="32">
        <f>F47/D47*100</f>
        <v>5608.264263157894</v>
      </c>
      <c r="H47" s="32">
        <f t="shared" si="4"/>
        <v>86.98347708538431</v>
      </c>
      <c r="I47" s="1"/>
    </row>
    <row r="48" spans="1:9" ht="13.5">
      <c r="A48" s="1"/>
      <c r="B48" s="104" t="s">
        <v>16</v>
      </c>
      <c r="C48" s="105" t="s">
        <v>17</v>
      </c>
      <c r="D48" s="15">
        <v>126000</v>
      </c>
      <c r="E48" s="15">
        <v>146153</v>
      </c>
      <c r="F48" s="15">
        <v>146000</v>
      </c>
      <c r="G48" s="32">
        <f t="shared" si="2"/>
        <v>115.87301587301589</v>
      </c>
      <c r="H48" s="32">
        <f t="shared" si="4"/>
        <v>99.89531518340368</v>
      </c>
      <c r="I48" s="1"/>
    </row>
    <row r="49" spans="1:9" ht="13.5">
      <c r="A49" s="1"/>
      <c r="B49" s="104" t="s">
        <v>18</v>
      </c>
      <c r="C49" s="105" t="s">
        <v>19</v>
      </c>
      <c r="D49" s="15">
        <v>100000</v>
      </c>
      <c r="E49" s="15">
        <v>96847</v>
      </c>
      <c r="F49" s="15">
        <v>95921.89</v>
      </c>
      <c r="G49" s="32">
        <f>F49/D49*100</f>
        <v>95.92189</v>
      </c>
      <c r="H49" s="32">
        <f t="shared" si="4"/>
        <v>99.04477165012855</v>
      </c>
      <c r="I49" s="1"/>
    </row>
    <row r="50" spans="1:9" ht="13.5">
      <c r="A50" s="1"/>
      <c r="B50" s="104" t="s">
        <v>20</v>
      </c>
      <c r="C50" s="105" t="s">
        <v>21</v>
      </c>
      <c r="D50" s="15">
        <v>230000</v>
      </c>
      <c r="E50" s="15">
        <v>270000</v>
      </c>
      <c r="F50" s="15">
        <v>268994.85</v>
      </c>
      <c r="G50" s="32">
        <f>F50/D50*100</f>
        <v>116.95428260869565</v>
      </c>
      <c r="H50" s="32">
        <f t="shared" si="4"/>
        <v>99.62772222222222</v>
      </c>
      <c r="I50" s="1"/>
    </row>
    <row r="51" spans="1:9" ht="27">
      <c r="A51" s="1"/>
      <c r="B51" s="104" t="s">
        <v>24</v>
      </c>
      <c r="C51" s="105" t="s">
        <v>25</v>
      </c>
      <c r="D51" s="15">
        <v>0</v>
      </c>
      <c r="E51" s="15">
        <v>76080</v>
      </c>
      <c r="F51" s="15">
        <v>76080</v>
      </c>
      <c r="G51" s="32">
        <v>0</v>
      </c>
      <c r="H51" s="32">
        <f>F51/E51*100</f>
        <v>100</v>
      </c>
      <c r="I51" s="1"/>
    </row>
    <row r="52" spans="1:9" ht="27">
      <c r="A52" s="1"/>
      <c r="B52" s="104" t="s">
        <v>26</v>
      </c>
      <c r="C52" s="105" t="s">
        <v>27</v>
      </c>
      <c r="D52" s="15">
        <v>362000</v>
      </c>
      <c r="E52" s="15">
        <v>42020</v>
      </c>
      <c r="F52" s="15">
        <v>42016.7</v>
      </c>
      <c r="G52" s="32">
        <f>F52/D52*100</f>
        <v>11.60682320441989</v>
      </c>
      <c r="H52" s="32">
        <f t="shared" si="4"/>
        <v>99.99214659685863</v>
      </c>
      <c r="I52" s="1"/>
    </row>
    <row r="53" spans="1:9" ht="27">
      <c r="A53" s="1"/>
      <c r="B53" s="104" t="s">
        <v>32</v>
      </c>
      <c r="C53" s="105" t="s">
        <v>33</v>
      </c>
      <c r="D53" s="15">
        <v>3500</v>
      </c>
      <c r="E53" s="15">
        <v>3500</v>
      </c>
      <c r="F53" s="15">
        <v>104.92</v>
      </c>
      <c r="G53" s="32">
        <f t="shared" si="2"/>
        <v>2.9977142857142858</v>
      </c>
      <c r="H53" s="32">
        <f t="shared" si="3"/>
        <v>2.9977142857142858</v>
      </c>
      <c r="I53" s="1"/>
    </row>
    <row r="54" spans="1:9" ht="13.5">
      <c r="A54" s="1"/>
      <c r="B54" s="104" t="s">
        <v>38</v>
      </c>
      <c r="C54" s="105" t="s">
        <v>39</v>
      </c>
      <c r="D54" s="15">
        <v>1723000</v>
      </c>
      <c r="E54" s="15">
        <v>6346000</v>
      </c>
      <c r="F54" s="15">
        <v>5246360.79</v>
      </c>
      <c r="G54" s="32">
        <f t="shared" si="2"/>
        <v>304.4898891468369</v>
      </c>
      <c r="H54" s="32">
        <f t="shared" si="3"/>
        <v>82.67193176804287</v>
      </c>
      <c r="I54" s="1"/>
    </row>
    <row r="55" spans="1:9" ht="13.5">
      <c r="A55" s="1"/>
      <c r="B55" s="100" t="s">
        <v>156</v>
      </c>
      <c r="C55" s="103" t="s">
        <v>157</v>
      </c>
      <c r="D55" s="14">
        <f>SUM(D56:D68)</f>
        <v>14799600</v>
      </c>
      <c r="E55" s="14">
        <f>SUM(E56:E68)</f>
        <v>14781942</v>
      </c>
      <c r="F55" s="14">
        <f>SUM(F56:F68)</f>
        <v>14592506.86</v>
      </c>
      <c r="G55" s="30">
        <f t="shared" si="2"/>
        <v>98.60068420768128</v>
      </c>
      <c r="H55" s="30">
        <f t="shared" si="3"/>
        <v>98.71846919707843</v>
      </c>
      <c r="I55" s="1"/>
    </row>
    <row r="56" spans="1:9" ht="13.5">
      <c r="A56" s="1"/>
      <c r="B56" s="104" t="s">
        <v>6</v>
      </c>
      <c r="C56" s="105" t="s">
        <v>7</v>
      </c>
      <c r="D56" s="15">
        <v>10181800</v>
      </c>
      <c r="E56" s="15">
        <v>10295550</v>
      </c>
      <c r="F56" s="15">
        <v>10226746.09</v>
      </c>
      <c r="G56" s="32">
        <f t="shared" si="2"/>
        <v>100.44143560077785</v>
      </c>
      <c r="H56" s="32">
        <f t="shared" si="3"/>
        <v>99.33171214748118</v>
      </c>
      <c r="I56" s="1"/>
    </row>
    <row r="57" spans="1:9" ht="13.5">
      <c r="A57" s="1"/>
      <c r="B57" s="104" t="s">
        <v>8</v>
      </c>
      <c r="C57" s="105" t="s">
        <v>9</v>
      </c>
      <c r="D57" s="15">
        <v>2627100</v>
      </c>
      <c r="E57" s="15">
        <v>2526961</v>
      </c>
      <c r="F57" s="15">
        <v>2491326.71</v>
      </c>
      <c r="G57" s="32">
        <f t="shared" si="2"/>
        <v>94.8318187354878</v>
      </c>
      <c r="H57" s="32">
        <f t="shared" si="3"/>
        <v>98.58983617079963</v>
      </c>
      <c r="I57" s="1"/>
    </row>
    <row r="58" spans="1:9" ht="13.5">
      <c r="A58" s="1"/>
      <c r="B58" s="104" t="s">
        <v>10</v>
      </c>
      <c r="C58" s="105" t="s">
        <v>11</v>
      </c>
      <c r="D58" s="15">
        <v>38000</v>
      </c>
      <c r="E58" s="15">
        <v>255265</v>
      </c>
      <c r="F58" s="15">
        <v>228217</v>
      </c>
      <c r="G58" s="32">
        <f t="shared" si="2"/>
        <v>600.5710526315789</v>
      </c>
      <c r="H58" s="32">
        <f t="shared" si="3"/>
        <v>89.40395275498012</v>
      </c>
      <c r="I58" s="1"/>
    </row>
    <row r="59" spans="1:9" ht="13.5">
      <c r="A59" s="1"/>
      <c r="B59" s="104" t="s">
        <v>12</v>
      </c>
      <c r="C59" s="105" t="s">
        <v>13</v>
      </c>
      <c r="D59" s="15">
        <v>44500</v>
      </c>
      <c r="E59" s="15">
        <v>131516</v>
      </c>
      <c r="F59" s="15">
        <v>131348.7</v>
      </c>
      <c r="G59" s="32">
        <f t="shared" si="2"/>
        <v>295.16561797752814</v>
      </c>
      <c r="H59" s="32">
        <f t="shared" si="3"/>
        <v>99.87279114328295</v>
      </c>
      <c r="I59" s="1"/>
    </row>
    <row r="60" spans="1:9" ht="13.5" hidden="1">
      <c r="A60" s="1"/>
      <c r="B60" s="104" t="s">
        <v>14</v>
      </c>
      <c r="C60" s="105" t="s">
        <v>15</v>
      </c>
      <c r="D60" s="15"/>
      <c r="E60" s="15"/>
      <c r="F60" s="15"/>
      <c r="G60" s="32" t="e">
        <f aca="true" t="shared" si="5" ref="G60:G65">F60/D60*100</f>
        <v>#DIV/0!</v>
      </c>
      <c r="H60" s="32" t="e">
        <f aca="true" t="shared" si="6" ref="H60:H65">F60/E60*100</f>
        <v>#DIV/0!</v>
      </c>
      <c r="I60" s="1"/>
    </row>
    <row r="61" spans="1:9" ht="13.5">
      <c r="A61" s="1"/>
      <c r="B61" s="104" t="s">
        <v>16</v>
      </c>
      <c r="C61" s="105" t="s">
        <v>17</v>
      </c>
      <c r="D61" s="15">
        <v>1532100</v>
      </c>
      <c r="E61" s="15">
        <v>1374100</v>
      </c>
      <c r="F61" s="15">
        <v>1321023.19</v>
      </c>
      <c r="G61" s="32">
        <f t="shared" si="5"/>
        <v>86.22303961882383</v>
      </c>
      <c r="H61" s="32">
        <f t="shared" si="6"/>
        <v>96.1373400771414</v>
      </c>
      <c r="I61" s="1"/>
    </row>
    <row r="62" spans="1:9" ht="13.5">
      <c r="A62" s="1"/>
      <c r="B62" s="104" t="s">
        <v>18</v>
      </c>
      <c r="C62" s="105" t="s">
        <v>19</v>
      </c>
      <c r="D62" s="15">
        <v>23800</v>
      </c>
      <c r="E62" s="15">
        <v>10800</v>
      </c>
      <c r="F62" s="15">
        <v>9898.36</v>
      </c>
      <c r="G62" s="32">
        <f t="shared" si="5"/>
        <v>41.58974789915967</v>
      </c>
      <c r="H62" s="32">
        <f t="shared" si="6"/>
        <v>91.65148148148148</v>
      </c>
      <c r="I62" s="1"/>
    </row>
    <row r="63" spans="1:9" ht="13.5">
      <c r="A63" s="1"/>
      <c r="B63" s="104" t="s">
        <v>20</v>
      </c>
      <c r="C63" s="105" t="s">
        <v>21</v>
      </c>
      <c r="D63" s="15">
        <v>70000</v>
      </c>
      <c r="E63" s="15">
        <v>76630</v>
      </c>
      <c r="F63" s="15">
        <v>74570.97</v>
      </c>
      <c r="G63" s="32">
        <f t="shared" si="5"/>
        <v>106.52995714285713</v>
      </c>
      <c r="H63" s="32">
        <f t="shared" si="6"/>
        <v>97.31302361999217</v>
      </c>
      <c r="I63" s="1"/>
    </row>
    <row r="64" spans="1:9" ht="27">
      <c r="A64" s="1"/>
      <c r="B64" s="104" t="s">
        <v>24</v>
      </c>
      <c r="C64" s="105" t="s">
        <v>25</v>
      </c>
      <c r="D64" s="15">
        <v>213300</v>
      </c>
      <c r="E64" s="15">
        <v>55920</v>
      </c>
      <c r="F64" s="15">
        <v>54615.84</v>
      </c>
      <c r="G64" s="32">
        <f t="shared" si="5"/>
        <v>25.60517580872011</v>
      </c>
      <c r="H64" s="32">
        <f t="shared" si="6"/>
        <v>97.66781115879827</v>
      </c>
      <c r="I64" s="1"/>
    </row>
    <row r="65" spans="1:9" ht="27">
      <c r="A65" s="1"/>
      <c r="B65" s="104" t="s">
        <v>26</v>
      </c>
      <c r="C65" s="105" t="s">
        <v>27</v>
      </c>
      <c r="D65" s="15">
        <v>6000</v>
      </c>
      <c r="E65" s="15">
        <v>7900</v>
      </c>
      <c r="F65" s="15">
        <v>7560</v>
      </c>
      <c r="G65" s="32">
        <f t="shared" si="5"/>
        <v>126</v>
      </c>
      <c r="H65" s="32">
        <f t="shared" si="6"/>
        <v>95.69620253164557</v>
      </c>
      <c r="I65" s="1"/>
    </row>
    <row r="66" spans="1:9" ht="27" hidden="1">
      <c r="A66" s="1"/>
      <c r="B66" s="104" t="s">
        <v>32</v>
      </c>
      <c r="C66" s="105" t="s">
        <v>33</v>
      </c>
      <c r="D66" s="15"/>
      <c r="E66" s="15"/>
      <c r="F66" s="15"/>
      <c r="G66" s="32" t="e">
        <f t="shared" si="2"/>
        <v>#DIV/0!</v>
      </c>
      <c r="H66" s="32" t="e">
        <f t="shared" si="3"/>
        <v>#DIV/0!</v>
      </c>
      <c r="I66" s="1"/>
    </row>
    <row r="67" spans="1:9" ht="13.5">
      <c r="A67" s="1"/>
      <c r="B67" s="104" t="s">
        <v>38</v>
      </c>
      <c r="C67" s="105" t="s">
        <v>39</v>
      </c>
      <c r="D67" s="15">
        <v>63000</v>
      </c>
      <c r="E67" s="15">
        <v>47200</v>
      </c>
      <c r="F67" s="15">
        <v>47200</v>
      </c>
      <c r="G67" s="32">
        <f t="shared" si="2"/>
        <v>74.92063492063492</v>
      </c>
      <c r="H67" s="32">
        <f t="shared" si="3"/>
        <v>100</v>
      </c>
      <c r="I67" s="1"/>
    </row>
    <row r="68" spans="1:9" ht="13.5">
      <c r="A68" s="1"/>
      <c r="B68" s="104" t="s">
        <v>28</v>
      </c>
      <c r="C68" s="105" t="s">
        <v>29</v>
      </c>
      <c r="D68" s="15">
        <v>0</v>
      </c>
      <c r="E68" s="15">
        <v>100</v>
      </c>
      <c r="F68" s="15">
        <v>0</v>
      </c>
      <c r="G68" s="32">
        <v>0</v>
      </c>
      <c r="H68" s="32">
        <f t="shared" si="3"/>
        <v>0</v>
      </c>
      <c r="I68" s="1"/>
    </row>
    <row r="69" spans="1:9" ht="13.5">
      <c r="A69" s="1"/>
      <c r="B69" s="100" t="s">
        <v>158</v>
      </c>
      <c r="C69" s="103" t="s">
        <v>159</v>
      </c>
      <c r="D69" s="14">
        <f>SUM(D70:D79)</f>
        <v>2558900</v>
      </c>
      <c r="E69" s="14">
        <f>SUM(E70:E79)</f>
        <v>2783533.11</v>
      </c>
      <c r="F69" s="14">
        <f>SUM(F70:F79)</f>
        <v>2712695.71</v>
      </c>
      <c r="G69" s="30">
        <f t="shared" si="2"/>
        <v>106.01022744147876</v>
      </c>
      <c r="H69" s="30">
        <f t="shared" si="3"/>
        <v>97.45512637354618</v>
      </c>
      <c r="I69" s="1"/>
    </row>
    <row r="70" spans="1:9" ht="13.5">
      <c r="A70" s="1"/>
      <c r="B70" s="104" t="s">
        <v>6</v>
      </c>
      <c r="C70" s="105" t="s">
        <v>7</v>
      </c>
      <c r="D70" s="15">
        <v>1839800</v>
      </c>
      <c r="E70" s="15">
        <v>2008340</v>
      </c>
      <c r="F70" s="15">
        <v>1975077.32</v>
      </c>
      <c r="G70" s="32">
        <f t="shared" si="2"/>
        <v>107.35282748124797</v>
      </c>
      <c r="H70" s="32">
        <f t="shared" si="3"/>
        <v>98.34377246880508</v>
      </c>
      <c r="I70" s="1"/>
    </row>
    <row r="71" spans="1:9" ht="13.5">
      <c r="A71" s="1"/>
      <c r="B71" s="104" t="s">
        <v>8</v>
      </c>
      <c r="C71" s="105" t="s">
        <v>9</v>
      </c>
      <c r="D71" s="15">
        <v>361500</v>
      </c>
      <c r="E71" s="15">
        <v>357422.11</v>
      </c>
      <c r="F71" s="15">
        <v>346666.05</v>
      </c>
      <c r="G71" s="32">
        <f t="shared" si="2"/>
        <v>95.89655601659751</v>
      </c>
      <c r="H71" s="32">
        <f t="shared" si="3"/>
        <v>96.99065622996854</v>
      </c>
      <c r="I71" s="1"/>
    </row>
    <row r="72" spans="1:9" ht="13.5">
      <c r="A72" s="1"/>
      <c r="B72" s="104" t="s">
        <v>10</v>
      </c>
      <c r="C72" s="105" t="s">
        <v>11</v>
      </c>
      <c r="D72" s="15">
        <v>210000</v>
      </c>
      <c r="E72" s="15">
        <v>330560</v>
      </c>
      <c r="F72" s="15">
        <v>329635.3</v>
      </c>
      <c r="G72" s="32">
        <f t="shared" si="2"/>
        <v>156.96919047619048</v>
      </c>
      <c r="H72" s="32">
        <f t="shared" si="3"/>
        <v>99.72026258470474</v>
      </c>
      <c r="I72" s="1"/>
    </row>
    <row r="73" spans="1:9" ht="13.5">
      <c r="A73" s="1"/>
      <c r="B73" s="104" t="s">
        <v>12</v>
      </c>
      <c r="C73" s="105" t="s">
        <v>13</v>
      </c>
      <c r="D73" s="15">
        <v>59000</v>
      </c>
      <c r="E73" s="15">
        <v>29761</v>
      </c>
      <c r="F73" s="15">
        <v>28553.44</v>
      </c>
      <c r="G73" s="32">
        <f>F73/D73*100</f>
        <v>48.39566101694915</v>
      </c>
      <c r="H73" s="32">
        <f>F73/E73*100</f>
        <v>95.94247505124154</v>
      </c>
      <c r="I73" s="1"/>
    </row>
    <row r="74" spans="1:9" ht="13.5" hidden="1">
      <c r="A74" s="1"/>
      <c r="B74" s="104" t="s">
        <v>14</v>
      </c>
      <c r="C74" s="105" t="s">
        <v>15</v>
      </c>
      <c r="D74" s="15"/>
      <c r="E74" s="15"/>
      <c r="F74" s="15"/>
      <c r="G74" s="32" t="e">
        <f>F74/D74*100</f>
        <v>#DIV/0!</v>
      </c>
      <c r="H74" s="32" t="e">
        <f>F74/E74*100</f>
        <v>#DIV/0!</v>
      </c>
      <c r="I74" s="1"/>
    </row>
    <row r="75" spans="1:9" ht="13.5">
      <c r="A75" s="1"/>
      <c r="B75" s="104" t="s">
        <v>20</v>
      </c>
      <c r="C75" s="105" t="s">
        <v>21</v>
      </c>
      <c r="D75" s="15">
        <v>50000</v>
      </c>
      <c r="E75" s="15">
        <v>50000</v>
      </c>
      <c r="F75" s="15">
        <v>26208.16</v>
      </c>
      <c r="G75" s="32">
        <f>F75/D75*100</f>
        <v>52.416320000000006</v>
      </c>
      <c r="H75" s="32">
        <f>F75/E75*100</f>
        <v>52.416320000000006</v>
      </c>
      <c r="I75" s="1"/>
    </row>
    <row r="76" spans="1:9" ht="13.5">
      <c r="A76" s="1"/>
      <c r="B76" s="104" t="s">
        <v>22</v>
      </c>
      <c r="C76" s="105" t="s">
        <v>23</v>
      </c>
      <c r="D76" s="15">
        <v>1000</v>
      </c>
      <c r="E76" s="15">
        <v>1000</v>
      </c>
      <c r="F76" s="15">
        <v>561.44</v>
      </c>
      <c r="G76" s="32">
        <f>F76/D76*100</f>
        <v>56.144000000000005</v>
      </c>
      <c r="H76" s="32">
        <f>F76/E76*100</f>
        <v>56.144000000000005</v>
      </c>
      <c r="I76" s="1"/>
    </row>
    <row r="77" spans="1:9" ht="27">
      <c r="A77" s="1"/>
      <c r="B77" s="104" t="s">
        <v>24</v>
      </c>
      <c r="C77" s="105" t="s">
        <v>25</v>
      </c>
      <c r="D77" s="15">
        <v>12600</v>
      </c>
      <c r="E77" s="15">
        <v>1600</v>
      </c>
      <c r="F77" s="15">
        <v>1344</v>
      </c>
      <c r="G77" s="32">
        <f>F77/D77*100</f>
        <v>10.666666666666668</v>
      </c>
      <c r="H77" s="32">
        <f>F77/E77*100</f>
        <v>84</v>
      </c>
      <c r="I77" s="1"/>
    </row>
    <row r="78" spans="1:9" ht="27">
      <c r="A78" s="1"/>
      <c r="B78" s="104" t="s">
        <v>26</v>
      </c>
      <c r="C78" s="105" t="s">
        <v>27</v>
      </c>
      <c r="D78" s="15">
        <v>25000</v>
      </c>
      <c r="E78" s="15">
        <v>4850</v>
      </c>
      <c r="F78" s="15">
        <v>4650</v>
      </c>
      <c r="G78" s="32">
        <f t="shared" si="2"/>
        <v>18.6</v>
      </c>
      <c r="H78" s="32">
        <f t="shared" si="3"/>
        <v>95.87628865979381</v>
      </c>
      <c r="I78" s="1"/>
    </row>
    <row r="79" spans="1:9" ht="27" hidden="1">
      <c r="A79" s="1"/>
      <c r="B79" s="104" t="s">
        <v>32</v>
      </c>
      <c r="C79" s="105" t="s">
        <v>33</v>
      </c>
      <c r="D79" s="15"/>
      <c r="E79" s="15"/>
      <c r="F79" s="15"/>
      <c r="G79" s="32" t="e">
        <f t="shared" si="2"/>
        <v>#DIV/0!</v>
      </c>
      <c r="H79" s="32" t="e">
        <f t="shared" si="3"/>
        <v>#DIV/0!</v>
      </c>
      <c r="I79" s="1"/>
    </row>
    <row r="80" spans="1:9" ht="13.5">
      <c r="A80" s="1"/>
      <c r="B80" s="100" t="s">
        <v>160</v>
      </c>
      <c r="C80" s="103" t="s">
        <v>161</v>
      </c>
      <c r="D80" s="14">
        <f>SUM(D81)</f>
        <v>19270000</v>
      </c>
      <c r="E80" s="14">
        <f>SUM(E81)</f>
        <v>27484035</v>
      </c>
      <c r="F80" s="14">
        <f>SUM(F81)</f>
        <v>27061985.52</v>
      </c>
      <c r="G80" s="30">
        <f t="shared" si="2"/>
        <v>140.43583559937727</v>
      </c>
      <c r="H80" s="30">
        <f t="shared" si="3"/>
        <v>98.46438312278383</v>
      </c>
      <c r="I80" s="1"/>
    </row>
    <row r="81" spans="1:9" ht="27">
      <c r="A81" s="1"/>
      <c r="B81" s="104" t="s">
        <v>32</v>
      </c>
      <c r="C81" s="105" t="s">
        <v>33</v>
      </c>
      <c r="D81" s="15">
        <v>19270000</v>
      </c>
      <c r="E81" s="15">
        <v>27484035</v>
      </c>
      <c r="F81" s="15">
        <v>27061985.52</v>
      </c>
      <c r="G81" s="32">
        <f t="shared" si="2"/>
        <v>140.43583559937727</v>
      </c>
      <c r="H81" s="32">
        <f t="shared" si="3"/>
        <v>98.46438312278383</v>
      </c>
      <c r="I81" s="1"/>
    </row>
    <row r="82" spans="1:9" ht="13.5">
      <c r="A82" s="1"/>
      <c r="B82" s="100" t="s">
        <v>162</v>
      </c>
      <c r="C82" s="103" t="s">
        <v>163</v>
      </c>
      <c r="D82" s="14">
        <f>SUM(D83:D86)</f>
        <v>2260000</v>
      </c>
      <c r="E82" s="14">
        <f>SUM(E83:E86)</f>
        <v>7303550</v>
      </c>
      <c r="F82" s="14">
        <f>SUM(F83:F86)</f>
        <v>6966817.2</v>
      </c>
      <c r="G82" s="30">
        <f t="shared" si="2"/>
        <v>308.2662477876106</v>
      </c>
      <c r="H82" s="30">
        <f t="shared" si="3"/>
        <v>95.38946402776732</v>
      </c>
      <c r="I82" s="1"/>
    </row>
    <row r="83" spans="1:9" ht="13.5" hidden="1">
      <c r="A83" s="1"/>
      <c r="B83" s="104" t="s">
        <v>12</v>
      </c>
      <c r="C83" s="105" t="s">
        <v>13</v>
      </c>
      <c r="D83" s="15"/>
      <c r="E83" s="15"/>
      <c r="F83" s="15"/>
      <c r="G83" s="32" t="e">
        <f>F83/D83*100</f>
        <v>#DIV/0!</v>
      </c>
      <c r="H83" s="32" t="e">
        <f>F83/E83*100</f>
        <v>#DIV/0!</v>
      </c>
      <c r="I83" s="1"/>
    </row>
    <row r="84" spans="1:9" ht="13.5">
      <c r="A84" s="1"/>
      <c r="B84" s="104" t="s">
        <v>12</v>
      </c>
      <c r="C84" s="105" t="s">
        <v>13</v>
      </c>
      <c r="D84" s="15">
        <v>1200000</v>
      </c>
      <c r="E84" s="15">
        <v>312250</v>
      </c>
      <c r="F84" s="15">
        <v>144900</v>
      </c>
      <c r="G84" s="32">
        <f t="shared" si="2"/>
        <v>12.075</v>
      </c>
      <c r="H84" s="32">
        <f t="shared" si="3"/>
        <v>46.40512409927942</v>
      </c>
      <c r="I84" s="1"/>
    </row>
    <row r="85" spans="1:9" ht="27">
      <c r="A85" s="1"/>
      <c r="B85" s="104" t="s">
        <v>32</v>
      </c>
      <c r="C85" s="105" t="s">
        <v>33</v>
      </c>
      <c r="D85" s="15">
        <v>1000000</v>
      </c>
      <c r="E85" s="15">
        <v>6991300</v>
      </c>
      <c r="F85" s="15">
        <v>6821917.2</v>
      </c>
      <c r="G85" s="32">
        <f t="shared" si="2"/>
        <v>682.19172</v>
      </c>
      <c r="H85" s="32">
        <f t="shared" si="3"/>
        <v>97.57723456295682</v>
      </c>
      <c r="I85" s="1"/>
    </row>
    <row r="86" spans="1:9" ht="13.5">
      <c r="A86" s="1"/>
      <c r="B86" s="104" t="s">
        <v>28</v>
      </c>
      <c r="C86" s="105" t="s">
        <v>29</v>
      </c>
      <c r="D86" s="15">
        <v>60000</v>
      </c>
      <c r="E86" s="15">
        <v>0</v>
      </c>
      <c r="F86" s="15">
        <v>0</v>
      </c>
      <c r="G86" s="32">
        <f t="shared" si="2"/>
        <v>0</v>
      </c>
      <c r="H86" s="32">
        <v>0</v>
      </c>
      <c r="I86" s="1"/>
    </row>
    <row r="87" spans="1:9" ht="13.5">
      <c r="A87" s="1"/>
      <c r="B87" s="100" t="s">
        <v>164</v>
      </c>
      <c r="C87" s="103" t="s">
        <v>165</v>
      </c>
      <c r="D87" s="14">
        <f>SUM(D88:D90)</f>
        <v>700000</v>
      </c>
      <c r="E87" s="14">
        <f>SUM(E88:E90)</f>
        <v>852000</v>
      </c>
      <c r="F87" s="14">
        <f>SUM(F88:F90)</f>
        <v>692692.92</v>
      </c>
      <c r="G87" s="30">
        <f t="shared" si="2"/>
        <v>98.95613142857144</v>
      </c>
      <c r="H87" s="30">
        <f t="shared" si="3"/>
        <v>81.30198591549296</v>
      </c>
      <c r="I87" s="1"/>
    </row>
    <row r="88" spans="1:9" ht="13.5">
      <c r="A88" s="1"/>
      <c r="B88" s="104" t="s">
        <v>10</v>
      </c>
      <c r="C88" s="105" t="s">
        <v>11</v>
      </c>
      <c r="D88" s="15">
        <v>700000</v>
      </c>
      <c r="E88" s="15">
        <v>852000</v>
      </c>
      <c r="F88" s="15">
        <v>692692.92</v>
      </c>
      <c r="G88" s="32">
        <f>F88/D88*100</f>
        <v>98.95613142857144</v>
      </c>
      <c r="H88" s="32">
        <f>F88/E88*100</f>
        <v>81.30198591549296</v>
      </c>
      <c r="I88" s="1"/>
    </row>
    <row r="89" spans="1:9" ht="27" hidden="1">
      <c r="A89" s="1"/>
      <c r="B89" s="104" t="s">
        <v>26</v>
      </c>
      <c r="C89" s="105" t="s">
        <v>27</v>
      </c>
      <c r="D89" s="15"/>
      <c r="E89" s="15"/>
      <c r="F89" s="15"/>
      <c r="G89" s="32" t="e">
        <f t="shared" si="2"/>
        <v>#DIV/0!</v>
      </c>
      <c r="H89" s="32" t="e">
        <f t="shared" si="3"/>
        <v>#DIV/0!</v>
      </c>
      <c r="I89" s="1"/>
    </row>
    <row r="90" spans="1:9" ht="27" hidden="1">
      <c r="A90" s="1"/>
      <c r="B90" s="104" t="s">
        <v>32</v>
      </c>
      <c r="C90" s="105" t="s">
        <v>33</v>
      </c>
      <c r="D90" s="15"/>
      <c r="E90" s="15"/>
      <c r="F90" s="15"/>
      <c r="G90" s="32" t="e">
        <f t="shared" si="2"/>
        <v>#DIV/0!</v>
      </c>
      <c r="H90" s="32" t="e">
        <f t="shared" si="3"/>
        <v>#DIV/0!</v>
      </c>
      <c r="I90" s="1"/>
    </row>
    <row r="91" spans="1:9" ht="13.5">
      <c r="A91" s="1"/>
      <c r="B91" s="100" t="s">
        <v>166</v>
      </c>
      <c r="C91" s="103" t="s">
        <v>167</v>
      </c>
      <c r="D91" s="14">
        <f>SUM(D92)</f>
        <v>5000000</v>
      </c>
      <c r="E91" s="14">
        <f>SUM(E92)</f>
        <v>0</v>
      </c>
      <c r="F91" s="14">
        <f>SUM(F92)</f>
        <v>0</v>
      </c>
      <c r="G91" s="30">
        <f>F91/D91*100</f>
        <v>0</v>
      </c>
      <c r="H91" s="30">
        <v>0</v>
      </c>
      <c r="I91" s="1"/>
    </row>
    <row r="92" spans="1:9" ht="13.5">
      <c r="A92" s="1"/>
      <c r="B92" s="104" t="s">
        <v>115</v>
      </c>
      <c r="C92" s="105" t="s">
        <v>116</v>
      </c>
      <c r="D92" s="93">
        <v>5000000</v>
      </c>
      <c r="E92" s="93">
        <v>0</v>
      </c>
      <c r="F92" s="93">
        <v>0</v>
      </c>
      <c r="G92" s="32">
        <f>F92/D92*100</f>
        <v>0</v>
      </c>
      <c r="H92" s="32">
        <v>0</v>
      </c>
      <c r="I92" s="1"/>
    </row>
    <row r="93" spans="1:9" ht="13.5">
      <c r="A93" s="1"/>
      <c r="B93" s="100">
        <v>9000</v>
      </c>
      <c r="C93" s="103" t="s">
        <v>169</v>
      </c>
      <c r="D93" s="14">
        <f>SUM(D94:D95)</f>
        <v>120000</v>
      </c>
      <c r="E93" s="14">
        <f>SUM(E94:E95)</f>
        <v>1120000</v>
      </c>
      <c r="F93" s="14">
        <f>SUM(F94:F95)</f>
        <v>1069898</v>
      </c>
      <c r="G93" s="30">
        <f t="shared" si="2"/>
        <v>891.5816666666666</v>
      </c>
      <c r="H93" s="30">
        <f t="shared" si="3"/>
        <v>95.52660714285715</v>
      </c>
      <c r="I93" s="1"/>
    </row>
    <row r="94" spans="2:8" ht="27">
      <c r="B94" s="104">
        <v>2620</v>
      </c>
      <c r="C94" s="105" t="s">
        <v>321</v>
      </c>
      <c r="D94" s="93">
        <v>120000</v>
      </c>
      <c r="E94" s="93">
        <v>220000</v>
      </c>
      <c r="F94" s="93">
        <v>169898</v>
      </c>
      <c r="G94" s="32">
        <f t="shared" si="2"/>
        <v>141.58166666666668</v>
      </c>
      <c r="H94" s="32">
        <f t="shared" si="3"/>
        <v>77.22636363636364</v>
      </c>
    </row>
    <row r="95" spans="2:8" ht="27">
      <c r="B95" s="81">
        <v>3220</v>
      </c>
      <c r="C95" s="97" t="s">
        <v>137</v>
      </c>
      <c r="D95" s="93">
        <v>0</v>
      </c>
      <c r="E95" s="93">
        <v>900000</v>
      </c>
      <c r="F95" s="93">
        <v>900000</v>
      </c>
      <c r="G95" s="32">
        <v>0</v>
      </c>
      <c r="H95" s="32">
        <f>F95/E95*100</f>
        <v>100</v>
      </c>
    </row>
    <row r="96" spans="1:9" ht="13.5">
      <c r="A96" s="1"/>
      <c r="B96" s="216" t="s">
        <v>123</v>
      </c>
      <c r="C96" s="216"/>
      <c r="D96" s="14">
        <f>D10+D23+D40+D43+D55+D69+D80+D82+D87+D93+D91</f>
        <v>296422060</v>
      </c>
      <c r="E96" s="14">
        <f>E10+E23+E40+E43+E55+E69+E80+E82+E87+E93+E91</f>
        <v>327044474.11</v>
      </c>
      <c r="F96" s="14">
        <f>F10+F23+F40+F43+F55+F69+F80+F82+F87+F93+F91</f>
        <v>320185715.63</v>
      </c>
      <c r="G96" s="30">
        <f t="shared" si="2"/>
        <v>108.01683101116024</v>
      </c>
      <c r="H96" s="30">
        <f t="shared" si="3"/>
        <v>97.90280557448186</v>
      </c>
      <c r="I96" s="1"/>
    </row>
    <row r="97" spans="1:9" ht="13.5">
      <c r="A97" s="1"/>
      <c r="B97" s="111"/>
      <c r="C97" s="111"/>
      <c r="D97" s="112">
        <f>'Додоток 2 Видатки за ГР'!D311-'Додаток 3 '!D96</f>
        <v>0</v>
      </c>
      <c r="E97" s="112">
        <f>'Додоток 2 Видатки за ГР'!E311-'Додаток 3 '!E96</f>
        <v>0</v>
      </c>
      <c r="F97" s="112">
        <f>'Додоток 2 Видатки за ГР'!F311-'Додаток 3 '!F96</f>
        <v>0</v>
      </c>
      <c r="G97" s="112">
        <f>'Додоток 2 Видатки за ГР'!G311-'Додаток 3 '!G96</f>
        <v>0</v>
      </c>
      <c r="H97" s="112">
        <f>'Додоток 2 Видатки за ГР'!H311-'Додаток 3 '!H96</f>
        <v>0</v>
      </c>
      <c r="I97" s="1"/>
    </row>
    <row r="98" spans="1:9" ht="13.5">
      <c r="A98" s="1"/>
      <c r="B98" s="27"/>
      <c r="C98" s="27"/>
      <c r="D98" s="28"/>
      <c r="E98" s="28"/>
      <c r="F98" s="28"/>
      <c r="G98" s="28"/>
      <c r="H98" s="28"/>
      <c r="I98" s="1"/>
    </row>
    <row r="99" spans="1:9" ht="13.5" customHeight="1">
      <c r="A99" s="1"/>
      <c r="B99" s="211" t="s">
        <v>0</v>
      </c>
      <c r="C99" s="211" t="s">
        <v>1</v>
      </c>
      <c r="D99" s="211" t="s">
        <v>479</v>
      </c>
      <c r="E99" s="211" t="s">
        <v>117</v>
      </c>
      <c r="F99" s="211" t="s">
        <v>477</v>
      </c>
      <c r="G99" s="213"/>
      <c r="H99" s="213"/>
      <c r="I99" s="1"/>
    </row>
    <row r="100" spans="1:9" ht="68.25">
      <c r="A100" s="1"/>
      <c r="B100" s="211"/>
      <c r="C100" s="211"/>
      <c r="D100" s="212"/>
      <c r="E100" s="212"/>
      <c r="F100" s="212"/>
      <c r="G100" s="9" t="s">
        <v>480</v>
      </c>
      <c r="H100" s="9" t="s">
        <v>121</v>
      </c>
      <c r="I100" s="1"/>
    </row>
    <row r="101" spans="1:9" s="12" customFormat="1" ht="13.5">
      <c r="A101" s="19"/>
      <c r="B101" s="8" t="s">
        <v>141</v>
      </c>
      <c r="C101" s="8" t="s">
        <v>142</v>
      </c>
      <c r="D101" s="20" t="s">
        <v>143</v>
      </c>
      <c r="E101" s="20" t="s">
        <v>144</v>
      </c>
      <c r="F101" s="20" t="s">
        <v>145</v>
      </c>
      <c r="G101" s="9" t="s">
        <v>146</v>
      </c>
      <c r="H101" s="9" t="s">
        <v>147</v>
      </c>
      <c r="I101" s="19"/>
    </row>
    <row r="102" spans="2:8" s="13" customFormat="1" ht="13.5">
      <c r="B102" s="214" t="s">
        <v>138</v>
      </c>
      <c r="C102" s="215"/>
      <c r="D102" s="215"/>
      <c r="E102" s="215"/>
      <c r="F102" s="215"/>
      <c r="G102" s="215"/>
      <c r="H102" s="215"/>
    </row>
    <row r="103" spans="2:8" s="92" customFormat="1" ht="13.5">
      <c r="B103" s="100" t="s">
        <v>148</v>
      </c>
      <c r="C103" s="103" t="s">
        <v>149</v>
      </c>
      <c r="D103" s="29">
        <f>SUM(D104:D111)</f>
        <v>503600</v>
      </c>
      <c r="E103" s="29">
        <f>SUM(E104:E111)</f>
        <v>1554175.01</v>
      </c>
      <c r="F103" s="29">
        <f>SUM(F104:F111)</f>
        <v>1396861.48</v>
      </c>
      <c r="G103" s="26">
        <f>F103/D103*100</f>
        <v>277.375194598888</v>
      </c>
      <c r="H103" s="26">
        <f aca="true" t="shared" si="7" ref="H103:H124">F103/E103*100</f>
        <v>89.87800415089676</v>
      </c>
    </row>
    <row r="104" spans="2:8" s="92" customFormat="1" ht="13.5">
      <c r="B104" s="104" t="s">
        <v>10</v>
      </c>
      <c r="C104" s="105" t="s">
        <v>11</v>
      </c>
      <c r="D104" s="33">
        <v>302500</v>
      </c>
      <c r="E104" s="33">
        <v>775247.66</v>
      </c>
      <c r="F104" s="33">
        <v>687111.48</v>
      </c>
      <c r="G104" s="34">
        <f>F104/D104*100</f>
        <v>227.14429090909093</v>
      </c>
      <c r="H104" s="34">
        <f t="shared" si="7"/>
        <v>88.63122269856318</v>
      </c>
    </row>
    <row r="105" spans="2:8" s="92" customFormat="1" ht="13.5">
      <c r="B105" s="104" t="s">
        <v>12</v>
      </c>
      <c r="C105" s="105" t="s">
        <v>13</v>
      </c>
      <c r="D105" s="33">
        <v>201100</v>
      </c>
      <c r="E105" s="33">
        <v>211427.37</v>
      </c>
      <c r="F105" s="33">
        <v>158259.5</v>
      </c>
      <c r="G105" s="34">
        <f>F105/D105*100</f>
        <v>78.69691695673794</v>
      </c>
      <c r="H105" s="34">
        <f t="shared" si="7"/>
        <v>74.8528915627149</v>
      </c>
    </row>
    <row r="106" spans="2:8" s="92" customFormat="1" ht="13.5">
      <c r="B106" s="81">
        <v>2250</v>
      </c>
      <c r="C106" s="97" t="s">
        <v>15</v>
      </c>
      <c r="D106" s="15">
        <v>0</v>
      </c>
      <c r="E106" s="15">
        <v>31500</v>
      </c>
      <c r="F106" s="15">
        <v>25433.48</v>
      </c>
      <c r="G106" s="32">
        <v>0</v>
      </c>
      <c r="H106" s="32">
        <f t="shared" si="7"/>
        <v>80.74120634920635</v>
      </c>
    </row>
    <row r="107" spans="2:8" s="92" customFormat="1" ht="13.5">
      <c r="B107" s="104" t="s">
        <v>20</v>
      </c>
      <c r="C107" s="105" t="s">
        <v>21</v>
      </c>
      <c r="D107" s="15">
        <v>0</v>
      </c>
      <c r="E107" s="15">
        <v>60000</v>
      </c>
      <c r="F107" s="15">
        <v>60000</v>
      </c>
      <c r="G107" s="32">
        <v>0</v>
      </c>
      <c r="H107" s="32">
        <f>F107/E107*100</f>
        <v>100</v>
      </c>
    </row>
    <row r="108" spans="2:8" s="92" customFormat="1" ht="27">
      <c r="B108" s="104" t="s">
        <v>26</v>
      </c>
      <c r="C108" s="105" t="s">
        <v>27</v>
      </c>
      <c r="D108" s="15">
        <v>0</v>
      </c>
      <c r="E108" s="15">
        <v>8550</v>
      </c>
      <c r="F108" s="15">
        <v>8550</v>
      </c>
      <c r="G108" s="32">
        <v>0</v>
      </c>
      <c r="H108" s="32">
        <f t="shared" si="7"/>
        <v>100</v>
      </c>
    </row>
    <row r="109" spans="2:8" s="92" customFormat="1" ht="13.5">
      <c r="B109" s="104" t="s">
        <v>28</v>
      </c>
      <c r="C109" s="105" t="s">
        <v>29</v>
      </c>
      <c r="D109" s="15">
        <v>0</v>
      </c>
      <c r="E109" s="15">
        <v>76640.98</v>
      </c>
      <c r="F109" s="15">
        <v>66699</v>
      </c>
      <c r="G109" s="32">
        <v>0</v>
      </c>
      <c r="H109" s="32">
        <f t="shared" si="7"/>
        <v>87.0278537670056</v>
      </c>
    </row>
    <row r="110" spans="2:8" s="92" customFormat="1" ht="27">
      <c r="B110" s="104" t="s">
        <v>132</v>
      </c>
      <c r="C110" s="105" t="s">
        <v>133</v>
      </c>
      <c r="D110" s="33">
        <v>0</v>
      </c>
      <c r="E110" s="33">
        <v>353959</v>
      </c>
      <c r="F110" s="33">
        <v>353958.02</v>
      </c>
      <c r="G110" s="34">
        <v>0</v>
      </c>
      <c r="H110" s="34">
        <f>F110/E110*100</f>
        <v>99.99972313177516</v>
      </c>
    </row>
    <row r="111" spans="2:8" s="92" customFormat="1" ht="13.5">
      <c r="B111" s="81">
        <v>3142</v>
      </c>
      <c r="C111" s="97" t="s">
        <v>465</v>
      </c>
      <c r="D111" s="33">
        <v>0</v>
      </c>
      <c r="E111" s="33">
        <v>36850</v>
      </c>
      <c r="F111" s="33">
        <v>36850</v>
      </c>
      <c r="G111" s="34">
        <v>0</v>
      </c>
      <c r="H111" s="34">
        <f t="shared" si="7"/>
        <v>100</v>
      </c>
    </row>
    <row r="112" spans="2:8" s="92" customFormat="1" ht="13.5">
      <c r="B112" s="100" t="s">
        <v>150</v>
      </c>
      <c r="C112" s="103" t="s">
        <v>151</v>
      </c>
      <c r="D112" s="29">
        <f>SUM(D113:D122)</f>
        <v>4001600</v>
      </c>
      <c r="E112" s="29">
        <f>SUM(E113:E122)</f>
        <v>18257418.92</v>
      </c>
      <c r="F112" s="29">
        <f>SUM(F113:F122)</f>
        <v>13695232.92</v>
      </c>
      <c r="G112" s="26">
        <f aca="true" t="shared" si="8" ref="G112:G117">F112/D112*100</f>
        <v>342.2439254298281</v>
      </c>
      <c r="H112" s="26">
        <f t="shared" si="7"/>
        <v>75.01187862320245</v>
      </c>
    </row>
    <row r="113" spans="2:8" s="92" customFormat="1" ht="13.5">
      <c r="B113" s="104" t="s">
        <v>6</v>
      </c>
      <c r="C113" s="105" t="s">
        <v>7</v>
      </c>
      <c r="D113" s="33">
        <v>134800</v>
      </c>
      <c r="E113" s="33">
        <v>167800</v>
      </c>
      <c r="F113" s="33">
        <v>70587.65</v>
      </c>
      <c r="G113" s="34">
        <f t="shared" si="8"/>
        <v>52.36472551928782</v>
      </c>
      <c r="H113" s="34">
        <f t="shared" si="7"/>
        <v>42.06653754469606</v>
      </c>
    </row>
    <row r="114" spans="2:8" s="92" customFormat="1" ht="13.5">
      <c r="B114" s="104" t="s">
        <v>8</v>
      </c>
      <c r="C114" s="105" t="s">
        <v>9</v>
      </c>
      <c r="D114" s="33">
        <v>29700</v>
      </c>
      <c r="E114" s="33">
        <v>37100</v>
      </c>
      <c r="F114" s="33">
        <v>15655.23</v>
      </c>
      <c r="G114" s="34">
        <f t="shared" si="8"/>
        <v>52.711212121212114</v>
      </c>
      <c r="H114" s="34">
        <f t="shared" si="7"/>
        <v>42.19738544474394</v>
      </c>
    </row>
    <row r="115" spans="2:8" s="92" customFormat="1" ht="13.5">
      <c r="B115" s="104" t="s">
        <v>10</v>
      </c>
      <c r="C115" s="105" t="s">
        <v>11</v>
      </c>
      <c r="D115" s="33">
        <v>127200</v>
      </c>
      <c r="E115" s="33">
        <v>1851756.68</v>
      </c>
      <c r="F115" s="33">
        <v>1484720.48</v>
      </c>
      <c r="G115" s="34">
        <f t="shared" si="8"/>
        <v>1167.2330817610061</v>
      </c>
      <c r="H115" s="34">
        <f t="shared" si="7"/>
        <v>80.17902654467541</v>
      </c>
    </row>
    <row r="116" spans="2:8" s="92" customFormat="1" ht="13.5">
      <c r="B116" s="104" t="s">
        <v>65</v>
      </c>
      <c r="C116" s="105" t="s">
        <v>66</v>
      </c>
      <c r="D116" s="33">
        <v>3700000</v>
      </c>
      <c r="E116" s="33">
        <v>5655321.53</v>
      </c>
      <c r="F116" s="33">
        <v>5579358.44</v>
      </c>
      <c r="G116" s="34">
        <f t="shared" si="8"/>
        <v>150.79347135135137</v>
      </c>
      <c r="H116" s="34">
        <f t="shared" si="7"/>
        <v>98.65678565582814</v>
      </c>
    </row>
    <row r="117" spans="2:8" s="92" customFormat="1" ht="13.5">
      <c r="B117" s="104" t="s">
        <v>12</v>
      </c>
      <c r="C117" s="105" t="s">
        <v>13</v>
      </c>
      <c r="D117" s="33">
        <v>9900</v>
      </c>
      <c r="E117" s="33">
        <v>10000</v>
      </c>
      <c r="F117" s="33">
        <v>825</v>
      </c>
      <c r="G117" s="34">
        <f t="shared" si="8"/>
        <v>8.333333333333332</v>
      </c>
      <c r="H117" s="34">
        <f t="shared" si="7"/>
        <v>8.25</v>
      </c>
    </row>
    <row r="118" spans="2:8" s="92" customFormat="1" ht="27">
      <c r="B118" s="104" t="s">
        <v>24</v>
      </c>
      <c r="C118" s="105" t="s">
        <v>25</v>
      </c>
      <c r="D118" s="33">
        <v>0</v>
      </c>
      <c r="E118" s="33">
        <v>39200</v>
      </c>
      <c r="F118" s="33">
        <v>39200</v>
      </c>
      <c r="G118" s="34">
        <v>0</v>
      </c>
      <c r="H118" s="34">
        <f t="shared" si="7"/>
        <v>100</v>
      </c>
    </row>
    <row r="119" spans="2:8" s="92" customFormat="1" ht="13.5">
      <c r="B119" s="104" t="s">
        <v>28</v>
      </c>
      <c r="C119" s="105" t="s">
        <v>29</v>
      </c>
      <c r="D119" s="33">
        <v>0</v>
      </c>
      <c r="E119" s="33">
        <v>598.16</v>
      </c>
      <c r="F119" s="33">
        <v>598.16</v>
      </c>
      <c r="G119" s="34">
        <v>0</v>
      </c>
      <c r="H119" s="34">
        <f t="shared" si="7"/>
        <v>100</v>
      </c>
    </row>
    <row r="120" spans="2:8" s="92" customFormat="1" ht="27">
      <c r="B120" s="104" t="s">
        <v>132</v>
      </c>
      <c r="C120" s="105" t="s">
        <v>133</v>
      </c>
      <c r="D120" s="33">
        <v>0</v>
      </c>
      <c r="E120" s="33">
        <v>6312142.55</v>
      </c>
      <c r="F120" s="33">
        <v>4821023.35</v>
      </c>
      <c r="G120" s="34">
        <v>0</v>
      </c>
      <c r="H120" s="34">
        <f t="shared" si="7"/>
        <v>76.37697203146972</v>
      </c>
    </row>
    <row r="121" spans="2:8" s="92" customFormat="1" ht="13.5">
      <c r="B121" s="81">
        <v>3132</v>
      </c>
      <c r="C121" s="97" t="s">
        <v>458</v>
      </c>
      <c r="D121" s="33">
        <v>0</v>
      </c>
      <c r="E121" s="33">
        <v>4103000</v>
      </c>
      <c r="F121" s="33">
        <v>1602764.61</v>
      </c>
      <c r="G121" s="34">
        <v>0</v>
      </c>
      <c r="H121" s="34">
        <f t="shared" si="7"/>
        <v>39.0632368998294</v>
      </c>
    </row>
    <row r="122" spans="2:8" s="92" customFormat="1" ht="13.5">
      <c r="B122" s="81">
        <v>3142</v>
      </c>
      <c r="C122" s="97" t="s">
        <v>465</v>
      </c>
      <c r="D122" s="33">
        <v>0</v>
      </c>
      <c r="E122" s="33">
        <v>80500</v>
      </c>
      <c r="F122" s="33">
        <v>80500</v>
      </c>
      <c r="G122" s="34">
        <v>0</v>
      </c>
      <c r="H122" s="34">
        <f t="shared" si="7"/>
        <v>100</v>
      </c>
    </row>
    <row r="123" spans="2:8" s="92" customFormat="1" ht="13.5" hidden="1">
      <c r="B123" s="100" t="s">
        <v>152</v>
      </c>
      <c r="C123" s="103" t="s">
        <v>153</v>
      </c>
      <c r="D123" s="16">
        <f>SUM(D124)</f>
        <v>0</v>
      </c>
      <c r="E123" s="16">
        <f>SUM(E124)</f>
        <v>0</v>
      </c>
      <c r="F123" s="16">
        <f>SUM(F124)</f>
        <v>0</v>
      </c>
      <c r="G123" s="26" t="e">
        <f>F123/D123*100</f>
        <v>#DIV/0!</v>
      </c>
      <c r="H123" s="26" t="e">
        <f t="shared" si="7"/>
        <v>#DIV/0!</v>
      </c>
    </row>
    <row r="124" spans="2:8" s="92" customFormat="1" ht="27" hidden="1">
      <c r="B124" s="104" t="s">
        <v>124</v>
      </c>
      <c r="C124" s="106" t="s">
        <v>125</v>
      </c>
      <c r="D124" s="17">
        <v>0</v>
      </c>
      <c r="E124" s="17">
        <v>0</v>
      </c>
      <c r="F124" s="17">
        <v>0</v>
      </c>
      <c r="G124" s="34" t="e">
        <f>F124/D124*100</f>
        <v>#DIV/0!</v>
      </c>
      <c r="H124" s="34" t="e">
        <f t="shared" si="7"/>
        <v>#DIV/0!</v>
      </c>
    </row>
    <row r="125" spans="2:8" s="92" customFormat="1" ht="13.5">
      <c r="B125" s="100">
        <v>3000</v>
      </c>
      <c r="C125" s="103" t="s">
        <v>155</v>
      </c>
      <c r="D125" s="29">
        <f>SUM(D126:D135)</f>
        <v>0</v>
      </c>
      <c r="E125" s="29">
        <f>SUM(E126:E135)</f>
        <v>12038965.18</v>
      </c>
      <c r="F125" s="29">
        <f>SUM(F126:F135)</f>
        <v>11786370.26</v>
      </c>
      <c r="G125" s="26">
        <v>0</v>
      </c>
      <c r="H125" s="26">
        <f aca="true" t="shared" si="9" ref="H125:H135">F125/E125*100</f>
        <v>97.90185521576531</v>
      </c>
    </row>
    <row r="126" spans="2:8" s="92" customFormat="1" ht="13.5">
      <c r="B126" s="104" t="s">
        <v>6</v>
      </c>
      <c r="C126" s="105" t="s">
        <v>7</v>
      </c>
      <c r="D126" s="33">
        <v>0</v>
      </c>
      <c r="E126" s="33">
        <v>56179.93</v>
      </c>
      <c r="F126" s="33">
        <v>56179.93</v>
      </c>
      <c r="G126" s="34">
        <v>0</v>
      </c>
      <c r="H126" s="34">
        <f t="shared" si="9"/>
        <v>100</v>
      </c>
    </row>
    <row r="127" spans="2:8" s="92" customFormat="1" ht="13.5">
      <c r="B127" s="104" t="s">
        <v>8</v>
      </c>
      <c r="C127" s="105" t="s">
        <v>9</v>
      </c>
      <c r="D127" s="33">
        <v>0</v>
      </c>
      <c r="E127" s="33">
        <v>12359.6</v>
      </c>
      <c r="F127" s="33">
        <v>12359.6</v>
      </c>
      <c r="G127" s="34">
        <v>0</v>
      </c>
      <c r="H127" s="34">
        <f t="shared" si="9"/>
        <v>100</v>
      </c>
    </row>
    <row r="128" spans="2:8" s="92" customFormat="1" ht="13.5">
      <c r="B128" s="104" t="s">
        <v>10</v>
      </c>
      <c r="C128" s="105" t="s">
        <v>11</v>
      </c>
      <c r="D128" s="33">
        <v>0</v>
      </c>
      <c r="E128" s="33">
        <v>1772166.36</v>
      </c>
      <c r="F128" s="33">
        <v>1736955.08</v>
      </c>
      <c r="G128" s="34">
        <v>0</v>
      </c>
      <c r="H128" s="34">
        <f t="shared" si="9"/>
        <v>98.01309398514934</v>
      </c>
    </row>
    <row r="129" spans="2:8" s="92" customFormat="1" ht="13.5">
      <c r="B129" s="98" t="s">
        <v>63</v>
      </c>
      <c r="C129" s="97" t="s">
        <v>64</v>
      </c>
      <c r="D129" s="33">
        <v>0</v>
      </c>
      <c r="E129" s="33">
        <v>159286</v>
      </c>
      <c r="F129" s="33">
        <v>104239.41</v>
      </c>
      <c r="G129" s="34">
        <v>0</v>
      </c>
      <c r="H129" s="34">
        <f t="shared" si="9"/>
        <v>65.44166467862838</v>
      </c>
    </row>
    <row r="130" spans="2:8" s="92" customFormat="1" ht="13.5">
      <c r="B130" s="81" t="s">
        <v>65</v>
      </c>
      <c r="C130" s="97" t="s">
        <v>66</v>
      </c>
      <c r="D130" s="33">
        <v>0</v>
      </c>
      <c r="E130" s="33">
        <v>1423820.92</v>
      </c>
      <c r="F130" s="33">
        <v>1310467.09</v>
      </c>
      <c r="G130" s="34">
        <v>0</v>
      </c>
      <c r="H130" s="34">
        <f t="shared" si="9"/>
        <v>92.03875793593483</v>
      </c>
    </row>
    <row r="131" spans="2:8" s="92" customFormat="1" ht="13.5">
      <c r="B131" s="104" t="s">
        <v>12</v>
      </c>
      <c r="C131" s="105" t="s">
        <v>13</v>
      </c>
      <c r="D131" s="33">
        <v>0</v>
      </c>
      <c r="E131" s="33">
        <v>122000</v>
      </c>
      <c r="F131" s="33">
        <v>81763</v>
      </c>
      <c r="G131" s="34">
        <v>0</v>
      </c>
      <c r="H131" s="34">
        <f t="shared" si="9"/>
        <v>67.0188524590164</v>
      </c>
    </row>
    <row r="132" spans="2:8" s="92" customFormat="1" ht="27">
      <c r="B132" s="104">
        <v>2275</v>
      </c>
      <c r="C132" s="105" t="s">
        <v>25</v>
      </c>
      <c r="D132" s="33">
        <v>0</v>
      </c>
      <c r="E132" s="33">
        <v>3380</v>
      </c>
      <c r="F132" s="33">
        <v>3378</v>
      </c>
      <c r="G132" s="34">
        <v>0</v>
      </c>
      <c r="H132" s="34">
        <f t="shared" si="9"/>
        <v>99.94082840236686</v>
      </c>
    </row>
    <row r="133" spans="2:8" s="92" customFormat="1" ht="27">
      <c r="B133" s="104" t="s">
        <v>26</v>
      </c>
      <c r="C133" s="105" t="s">
        <v>27</v>
      </c>
      <c r="D133" s="33">
        <v>0</v>
      </c>
      <c r="E133" s="15">
        <v>3000</v>
      </c>
      <c r="F133" s="15">
        <v>3000</v>
      </c>
      <c r="G133" s="32">
        <v>0</v>
      </c>
      <c r="H133" s="32">
        <f>F133/E133*100</f>
        <v>100</v>
      </c>
    </row>
    <row r="134" spans="2:8" s="92" customFormat="1" ht="27">
      <c r="B134" s="104" t="s">
        <v>132</v>
      </c>
      <c r="C134" s="105" t="s">
        <v>133</v>
      </c>
      <c r="D134" s="33">
        <v>0</v>
      </c>
      <c r="E134" s="33">
        <v>125109.01</v>
      </c>
      <c r="F134" s="33">
        <v>125109.01</v>
      </c>
      <c r="G134" s="34">
        <v>0</v>
      </c>
      <c r="H134" s="34">
        <f>F134/E134*100</f>
        <v>100</v>
      </c>
    </row>
    <row r="135" spans="2:8" s="92" customFormat="1" ht="13.5">
      <c r="B135" s="104">
        <v>3240</v>
      </c>
      <c r="C135" s="105" t="s">
        <v>466</v>
      </c>
      <c r="D135" s="33">
        <v>0</v>
      </c>
      <c r="E135" s="33">
        <v>8361663.36</v>
      </c>
      <c r="F135" s="33">
        <v>8352919.14</v>
      </c>
      <c r="G135" s="34">
        <v>0</v>
      </c>
      <c r="H135" s="34">
        <f t="shared" si="9"/>
        <v>99.89542487393321</v>
      </c>
    </row>
    <row r="136" spans="2:8" s="92" customFormat="1" ht="13.5">
      <c r="B136" s="100" t="s">
        <v>156</v>
      </c>
      <c r="C136" s="103" t="s">
        <v>157</v>
      </c>
      <c r="D136" s="16">
        <f>SUM(D137:D139)</f>
        <v>18000</v>
      </c>
      <c r="E136" s="16">
        <f>SUM(E137:E139)</f>
        <v>278363.5</v>
      </c>
      <c r="F136" s="16">
        <f>SUM(F137:F139)</f>
        <v>255061.78000000003</v>
      </c>
      <c r="G136" s="26">
        <f>F136/D136*100</f>
        <v>1417.009888888889</v>
      </c>
      <c r="H136" s="26">
        <f aca="true" t="shared" si="10" ref="H136:H142">F136/E136*100</f>
        <v>91.62903182349699</v>
      </c>
    </row>
    <row r="137" spans="2:8" s="92" customFormat="1" ht="13.5">
      <c r="B137" s="104" t="s">
        <v>10</v>
      </c>
      <c r="C137" s="105" t="s">
        <v>11</v>
      </c>
      <c r="D137" s="17">
        <v>11800</v>
      </c>
      <c r="E137" s="17">
        <v>50301.05</v>
      </c>
      <c r="F137" s="17">
        <v>29199.33</v>
      </c>
      <c r="G137" s="34">
        <f>F137/D137*100</f>
        <v>247.4519491525424</v>
      </c>
      <c r="H137" s="34">
        <f t="shared" si="10"/>
        <v>58.049146091383776</v>
      </c>
    </row>
    <row r="138" spans="2:8" s="92" customFormat="1" ht="13.5">
      <c r="B138" s="104" t="s">
        <v>12</v>
      </c>
      <c r="C138" s="105" t="s">
        <v>13</v>
      </c>
      <c r="D138" s="33">
        <v>6200</v>
      </c>
      <c r="E138" s="33">
        <v>5980</v>
      </c>
      <c r="F138" s="33">
        <v>4980</v>
      </c>
      <c r="G138" s="34">
        <f>F138/D138*100</f>
        <v>80.3225806451613</v>
      </c>
      <c r="H138" s="34">
        <f t="shared" si="10"/>
        <v>83.27759197324414</v>
      </c>
    </row>
    <row r="139" spans="2:8" s="92" customFormat="1" ht="27">
      <c r="B139" s="104" t="s">
        <v>132</v>
      </c>
      <c r="C139" s="105" t="s">
        <v>133</v>
      </c>
      <c r="D139" s="17">
        <v>0</v>
      </c>
      <c r="E139" s="17">
        <v>222082.45</v>
      </c>
      <c r="F139" s="17">
        <v>220882.45</v>
      </c>
      <c r="G139" s="34">
        <v>0</v>
      </c>
      <c r="H139" s="34">
        <f t="shared" si="10"/>
        <v>99.4596601397364</v>
      </c>
    </row>
    <row r="140" spans="2:8" s="92" customFormat="1" ht="13.5">
      <c r="B140" s="100" t="s">
        <v>158</v>
      </c>
      <c r="C140" s="103" t="s">
        <v>159</v>
      </c>
      <c r="D140" s="14">
        <f>D141</f>
        <v>0</v>
      </c>
      <c r="E140" s="14">
        <f>E141</f>
        <v>56000</v>
      </c>
      <c r="F140" s="14">
        <f>F141</f>
        <v>56000</v>
      </c>
      <c r="G140" s="30">
        <v>0</v>
      </c>
      <c r="H140" s="30">
        <f t="shared" si="10"/>
        <v>100</v>
      </c>
    </row>
    <row r="141" spans="2:8" s="92" customFormat="1" ht="27">
      <c r="B141" s="104" t="s">
        <v>132</v>
      </c>
      <c r="C141" s="105" t="s">
        <v>133</v>
      </c>
      <c r="D141" s="33">
        <v>0</v>
      </c>
      <c r="E141" s="33">
        <v>56000</v>
      </c>
      <c r="F141" s="33">
        <v>56000</v>
      </c>
      <c r="G141" s="34">
        <v>0</v>
      </c>
      <c r="H141" s="34">
        <f t="shared" si="10"/>
        <v>100</v>
      </c>
    </row>
    <row r="142" spans="2:8" s="92" customFormat="1" ht="13.5">
      <c r="B142" s="100" t="s">
        <v>160</v>
      </c>
      <c r="C142" s="103" t="s">
        <v>161</v>
      </c>
      <c r="D142" s="16">
        <f>SUM(D143:D144)</f>
        <v>0</v>
      </c>
      <c r="E142" s="16">
        <f>SUM(E143:E144)</f>
        <v>5069867</v>
      </c>
      <c r="F142" s="16">
        <f>SUM(F143:F144)</f>
        <v>4074383.08</v>
      </c>
      <c r="G142" s="26">
        <v>0</v>
      </c>
      <c r="H142" s="26">
        <f t="shared" si="10"/>
        <v>80.36469359058137</v>
      </c>
    </row>
    <row r="143" spans="2:8" s="92" customFormat="1" ht="13.5" hidden="1">
      <c r="B143" s="104" t="s">
        <v>128</v>
      </c>
      <c r="C143" s="105" t="s">
        <v>129</v>
      </c>
      <c r="D143" s="17"/>
      <c r="E143" s="17"/>
      <c r="F143" s="17"/>
      <c r="G143" s="34" t="e">
        <f>F143/D143*100</f>
        <v>#DIV/0!</v>
      </c>
      <c r="H143" s="34">
        <v>0</v>
      </c>
    </row>
    <row r="144" spans="2:8" s="92" customFormat="1" ht="27">
      <c r="B144" s="104" t="s">
        <v>124</v>
      </c>
      <c r="C144" s="105" t="s">
        <v>125</v>
      </c>
      <c r="D144" s="17">
        <v>0</v>
      </c>
      <c r="E144" s="17">
        <v>5069867</v>
      </c>
      <c r="F144" s="17">
        <v>4074383.08</v>
      </c>
      <c r="G144" s="34">
        <v>0</v>
      </c>
      <c r="H144" s="34">
        <f>F144/E144*100</f>
        <v>80.36469359058137</v>
      </c>
    </row>
    <row r="145" spans="2:8" s="92" customFormat="1" ht="13.5">
      <c r="B145" s="100" t="s">
        <v>162</v>
      </c>
      <c r="C145" s="103" t="s">
        <v>163</v>
      </c>
      <c r="D145" s="16">
        <f>SUM(D146:D152)</f>
        <v>0</v>
      </c>
      <c r="E145" s="16">
        <f>SUM(E146:E152)</f>
        <v>58667288.36</v>
      </c>
      <c r="F145" s="16">
        <f>SUM(F146:F152)</f>
        <v>4153831.5</v>
      </c>
      <c r="G145" s="26">
        <v>0</v>
      </c>
      <c r="H145" s="26">
        <f>F145/E145*100</f>
        <v>7.080319571804392</v>
      </c>
    </row>
    <row r="146" spans="2:8" s="92" customFormat="1" ht="13.5">
      <c r="B146" s="104" t="s">
        <v>10</v>
      </c>
      <c r="C146" s="105" t="s">
        <v>11</v>
      </c>
      <c r="D146" s="17">
        <v>0</v>
      </c>
      <c r="E146" s="17">
        <v>159281.36</v>
      </c>
      <c r="F146" s="17">
        <v>159240</v>
      </c>
      <c r="G146" s="34">
        <v>0</v>
      </c>
      <c r="H146" s="34">
        <f aca="true" t="shared" si="11" ref="H146:H151">F146/E146*100</f>
        <v>99.97403337088534</v>
      </c>
    </row>
    <row r="147" spans="2:8" s="92" customFormat="1" ht="13.5">
      <c r="B147" s="81" t="s">
        <v>65</v>
      </c>
      <c r="C147" s="97" t="s">
        <v>66</v>
      </c>
      <c r="D147" s="17">
        <v>0</v>
      </c>
      <c r="E147" s="33">
        <v>27650</v>
      </c>
      <c r="F147" s="33">
        <v>27650</v>
      </c>
      <c r="G147" s="34">
        <v>0</v>
      </c>
      <c r="H147" s="34">
        <f t="shared" si="11"/>
        <v>100</v>
      </c>
    </row>
    <row r="148" spans="2:8" s="92" customFormat="1" ht="13.5">
      <c r="B148" s="104" t="s">
        <v>12</v>
      </c>
      <c r="C148" s="105" t="s">
        <v>13</v>
      </c>
      <c r="D148" s="17">
        <v>0</v>
      </c>
      <c r="E148" s="33">
        <v>364896</v>
      </c>
      <c r="F148" s="33">
        <v>364896</v>
      </c>
      <c r="G148" s="34">
        <v>0</v>
      </c>
      <c r="H148" s="34">
        <f t="shared" si="11"/>
        <v>100</v>
      </c>
    </row>
    <row r="149" spans="2:8" s="92" customFormat="1" ht="27">
      <c r="B149" s="104">
        <v>2281</v>
      </c>
      <c r="C149" s="105" t="s">
        <v>450</v>
      </c>
      <c r="D149" s="17">
        <v>0</v>
      </c>
      <c r="E149" s="33">
        <v>236131</v>
      </c>
      <c r="F149" s="33">
        <v>12131</v>
      </c>
      <c r="G149" s="34">
        <v>0</v>
      </c>
      <c r="H149" s="34">
        <f t="shared" si="11"/>
        <v>5.137402543503394</v>
      </c>
    </row>
    <row r="150" spans="1:9" s="92" customFormat="1" ht="27">
      <c r="A150" s="4"/>
      <c r="B150" s="104" t="s">
        <v>132</v>
      </c>
      <c r="C150" s="105" t="s">
        <v>133</v>
      </c>
      <c r="D150" s="17">
        <v>0</v>
      </c>
      <c r="E150" s="17">
        <v>129330</v>
      </c>
      <c r="F150" s="17">
        <v>129330</v>
      </c>
      <c r="G150" s="34">
        <v>0</v>
      </c>
      <c r="H150" s="34">
        <f>F150/E150*100</f>
        <v>100</v>
      </c>
      <c r="I150" s="4"/>
    </row>
    <row r="151" spans="2:8" s="92" customFormat="1" ht="13.5">
      <c r="B151" s="81">
        <v>3142</v>
      </c>
      <c r="C151" s="97" t="s">
        <v>465</v>
      </c>
      <c r="D151" s="17">
        <v>0</v>
      </c>
      <c r="E151" s="17">
        <v>50000000</v>
      </c>
      <c r="F151" s="17">
        <v>0</v>
      </c>
      <c r="G151" s="34">
        <v>0</v>
      </c>
      <c r="H151" s="34">
        <f t="shared" si="11"/>
        <v>0</v>
      </c>
    </row>
    <row r="152" spans="2:8" s="92" customFormat="1" ht="27">
      <c r="B152" s="104" t="s">
        <v>124</v>
      </c>
      <c r="C152" s="105" t="s">
        <v>125</v>
      </c>
      <c r="D152" s="17">
        <v>0</v>
      </c>
      <c r="E152" s="17">
        <v>7750000</v>
      </c>
      <c r="F152" s="17">
        <v>3460584.5</v>
      </c>
      <c r="G152" s="34">
        <v>0</v>
      </c>
      <c r="H152" s="34">
        <v>0</v>
      </c>
    </row>
    <row r="153" spans="2:8" s="92" customFormat="1" ht="13.5">
      <c r="B153" s="100" t="s">
        <v>164</v>
      </c>
      <c r="C153" s="103" t="s">
        <v>165</v>
      </c>
      <c r="D153" s="16">
        <f>SUM(D154:D156)</f>
        <v>145000</v>
      </c>
      <c r="E153" s="16">
        <f>SUM(E154:E156)</f>
        <v>271741</v>
      </c>
      <c r="F153" s="16">
        <f>SUM(F154:F156)</f>
        <v>200793.52</v>
      </c>
      <c r="G153" s="26">
        <f>F153/D153*100</f>
        <v>138.4782896551724</v>
      </c>
      <c r="H153" s="26">
        <f aca="true" t="shared" si="12" ref="H153:H160">F153/E153*100</f>
        <v>73.89150698643193</v>
      </c>
    </row>
    <row r="154" spans="2:8" s="92" customFormat="1" ht="27">
      <c r="B154" s="104" t="s">
        <v>32</v>
      </c>
      <c r="C154" s="105" t="s">
        <v>33</v>
      </c>
      <c r="D154" s="17">
        <v>45000</v>
      </c>
      <c r="E154" s="17">
        <v>61000</v>
      </c>
      <c r="F154" s="17">
        <v>53352.6</v>
      </c>
      <c r="G154" s="34">
        <f>F154/D154*100</f>
        <v>118.56133333333334</v>
      </c>
      <c r="H154" s="34">
        <f t="shared" si="12"/>
        <v>87.4632786885246</v>
      </c>
    </row>
    <row r="155" spans="2:8" s="92" customFormat="1" ht="27">
      <c r="B155" s="104" t="s">
        <v>132</v>
      </c>
      <c r="C155" s="105" t="s">
        <v>133</v>
      </c>
      <c r="D155" s="17">
        <v>0</v>
      </c>
      <c r="E155" s="17">
        <v>110741</v>
      </c>
      <c r="F155" s="17">
        <v>110740.92</v>
      </c>
      <c r="G155" s="34">
        <v>0</v>
      </c>
      <c r="H155" s="34">
        <f t="shared" si="12"/>
        <v>99.99992775936644</v>
      </c>
    </row>
    <row r="156" spans="2:8" s="92" customFormat="1" ht="27">
      <c r="B156" s="104" t="s">
        <v>124</v>
      </c>
      <c r="C156" s="105" t="s">
        <v>125</v>
      </c>
      <c r="D156" s="17">
        <v>100000</v>
      </c>
      <c r="E156" s="17">
        <v>100000</v>
      </c>
      <c r="F156" s="17">
        <v>36700</v>
      </c>
      <c r="G156" s="34">
        <f>F156/D156*100</f>
        <v>36.7</v>
      </c>
      <c r="H156" s="34">
        <f t="shared" si="12"/>
        <v>36.7</v>
      </c>
    </row>
    <row r="157" spans="2:8" s="92" customFormat="1" ht="13.5">
      <c r="B157" s="100" t="s">
        <v>115</v>
      </c>
      <c r="C157" s="103" t="s">
        <v>169</v>
      </c>
      <c r="D157" s="16">
        <f>SUM(D158)</f>
        <v>0</v>
      </c>
      <c r="E157" s="16">
        <f>SUM(E158)</f>
        <v>100000</v>
      </c>
      <c r="F157" s="16">
        <f>SUM(F158)</f>
        <v>99804</v>
      </c>
      <c r="G157" s="26">
        <v>0</v>
      </c>
      <c r="H157" s="26">
        <f t="shared" si="12"/>
        <v>99.804</v>
      </c>
    </row>
    <row r="158" spans="2:8" s="92" customFormat="1" ht="27">
      <c r="B158" s="104" t="s">
        <v>136</v>
      </c>
      <c r="C158" s="105" t="s">
        <v>137</v>
      </c>
      <c r="D158" s="17">
        <v>0</v>
      </c>
      <c r="E158" s="17">
        <v>100000</v>
      </c>
      <c r="F158" s="17">
        <v>99804</v>
      </c>
      <c r="G158" s="34">
        <v>0</v>
      </c>
      <c r="H158" s="34">
        <f t="shared" si="12"/>
        <v>99.804</v>
      </c>
    </row>
    <row r="159" spans="2:8" s="92" customFormat="1" ht="13.5">
      <c r="B159" s="216" t="s">
        <v>139</v>
      </c>
      <c r="C159" s="216"/>
      <c r="D159" s="16">
        <f>D103+D112+D123+D136+D142+D145+D153+D157+D140+D125</f>
        <v>4668200</v>
      </c>
      <c r="E159" s="16">
        <f>E103+E112+E123+E136+E142+E145+E153+E157+E140+E125</f>
        <v>96293818.97</v>
      </c>
      <c r="F159" s="16">
        <f>F103+F112+F123+F136+F142+F145+F153+F157+F140+F125</f>
        <v>35718338.54</v>
      </c>
      <c r="G159" s="10">
        <f>F159/D159*100</f>
        <v>765.1415650571954</v>
      </c>
      <c r="H159" s="10">
        <f t="shared" si="12"/>
        <v>37.0930750509832</v>
      </c>
    </row>
    <row r="160" spans="2:8" s="92" customFormat="1" ht="13.5">
      <c r="B160" s="207" t="s">
        <v>140</v>
      </c>
      <c r="C160" s="208"/>
      <c r="D160" s="18">
        <f>D159+D96</f>
        <v>301090260</v>
      </c>
      <c r="E160" s="18">
        <f>E159+E96</f>
        <v>423338293.08000004</v>
      </c>
      <c r="F160" s="18">
        <f>F159+F96</f>
        <v>355904054.17</v>
      </c>
      <c r="G160" s="10">
        <f>F160/D160*100</f>
        <v>118.20510373533837</v>
      </c>
      <c r="H160" s="10">
        <f t="shared" si="12"/>
        <v>84.07083885103286</v>
      </c>
    </row>
    <row r="161" spans="2:8" s="107" customFormat="1" ht="13.5">
      <c r="B161" s="108"/>
      <c r="D161" s="109">
        <f>D160-'Додоток 2 Видатки за ГР'!D438</f>
        <v>0</v>
      </c>
      <c r="E161" s="109">
        <f>E160-'Додоток 2 Видатки за ГР'!E438</f>
        <v>0</v>
      </c>
      <c r="F161" s="109">
        <f>F160-'Додоток 2 Видатки за ГР'!F438</f>
        <v>0</v>
      </c>
      <c r="G161" s="109">
        <f>G160-'Додоток 2 Видатки за ГР'!G438</f>
        <v>0</v>
      </c>
      <c r="H161" s="109">
        <f>H160-'Додоток 2 Видатки за ГР'!H438</f>
        <v>0</v>
      </c>
    </row>
    <row r="162" spans="4:8" ht="13.5">
      <c r="D162" s="11"/>
      <c r="E162" s="11"/>
      <c r="F162" s="11"/>
      <c r="G162" s="11"/>
      <c r="H162" s="11"/>
    </row>
    <row r="163" spans="2:8" ht="15">
      <c r="B163" s="209" t="s">
        <v>430</v>
      </c>
      <c r="C163" s="210"/>
      <c r="D163" s="210"/>
      <c r="E163" s="210"/>
      <c r="F163" s="210"/>
      <c r="G163" s="210"/>
      <c r="H163" s="210"/>
    </row>
    <row r="164" spans="4:8" ht="13.5">
      <c r="D164" s="11"/>
      <c r="E164" s="11"/>
      <c r="F164" s="11"/>
      <c r="G164" s="11"/>
      <c r="H164" s="11"/>
    </row>
    <row r="165" spans="4:8" ht="13.5">
      <c r="D165" s="11"/>
      <c r="E165" s="11"/>
      <c r="F165" s="11"/>
      <c r="G165" s="11"/>
      <c r="H165" s="11"/>
    </row>
    <row r="166" spans="4:8" ht="13.5">
      <c r="D166" s="11"/>
      <c r="E166" s="11"/>
      <c r="F166" s="11"/>
      <c r="G166" s="11"/>
      <c r="H166" s="11"/>
    </row>
    <row r="167" spans="4:8" ht="13.5">
      <c r="D167" s="11"/>
      <c r="E167" s="11"/>
      <c r="F167" s="11"/>
      <c r="G167" s="11"/>
      <c r="H167" s="11"/>
    </row>
    <row r="168" spans="4:8" ht="13.5">
      <c r="D168" s="11"/>
      <c r="E168" s="11"/>
      <c r="F168" s="11"/>
      <c r="G168" s="11"/>
      <c r="H168" s="11"/>
    </row>
    <row r="169" spans="4:8" ht="13.5">
      <c r="D169" s="11"/>
      <c r="E169" s="11"/>
      <c r="F169" s="11"/>
      <c r="G169" s="11"/>
      <c r="H169" s="11"/>
    </row>
    <row r="170" spans="4:8" ht="13.5">
      <c r="D170" s="11"/>
      <c r="E170" s="11"/>
      <c r="F170" s="11"/>
      <c r="G170" s="11"/>
      <c r="H170" s="11"/>
    </row>
    <row r="171" spans="4:8" ht="13.5">
      <c r="D171" s="11"/>
      <c r="E171" s="11"/>
      <c r="F171" s="11"/>
      <c r="G171" s="11"/>
      <c r="H171" s="11"/>
    </row>
    <row r="172" spans="4:8" ht="13.5">
      <c r="D172" s="11"/>
      <c r="E172" s="11"/>
      <c r="F172" s="11"/>
      <c r="G172" s="11"/>
      <c r="H172" s="11"/>
    </row>
    <row r="173" spans="4:8" ht="13.5">
      <c r="D173" s="11"/>
      <c r="E173" s="11"/>
      <c r="F173" s="11"/>
      <c r="G173" s="11"/>
      <c r="H173" s="11"/>
    </row>
    <row r="174" spans="4:8" ht="13.5">
      <c r="D174" s="11"/>
      <c r="E174" s="11"/>
      <c r="F174" s="11"/>
      <c r="G174" s="11"/>
      <c r="H174" s="11"/>
    </row>
    <row r="175" spans="4:8" ht="13.5">
      <c r="D175" s="11"/>
      <c r="E175" s="11"/>
      <c r="F175" s="11"/>
      <c r="G175" s="11"/>
      <c r="H175" s="11"/>
    </row>
    <row r="176" spans="4:8" ht="13.5">
      <c r="D176" s="11"/>
      <c r="E176" s="11"/>
      <c r="F176" s="11"/>
      <c r="G176" s="11"/>
      <c r="H176" s="11"/>
    </row>
    <row r="177" spans="4:8" ht="13.5">
      <c r="D177" s="11"/>
      <c r="E177" s="11"/>
      <c r="F177" s="11"/>
      <c r="G177" s="11"/>
      <c r="H177" s="11"/>
    </row>
    <row r="178" spans="4:8" ht="13.5">
      <c r="D178" s="11"/>
      <c r="E178" s="11"/>
      <c r="F178" s="11"/>
      <c r="G178" s="11"/>
      <c r="H178" s="11"/>
    </row>
    <row r="179" spans="4:8" ht="13.5">
      <c r="D179" s="11"/>
      <c r="E179" s="11"/>
      <c r="F179" s="11"/>
      <c r="G179" s="11"/>
      <c r="H179" s="11"/>
    </row>
    <row r="180" spans="4:8" ht="13.5">
      <c r="D180" s="11"/>
      <c r="E180" s="11"/>
      <c r="F180" s="11"/>
      <c r="G180" s="11"/>
      <c r="H180" s="11"/>
    </row>
    <row r="181" spans="4:8" ht="13.5">
      <c r="D181" s="11"/>
      <c r="E181" s="11"/>
      <c r="F181" s="11"/>
      <c r="G181" s="11"/>
      <c r="H181" s="11"/>
    </row>
    <row r="182" spans="4:8" ht="13.5">
      <c r="D182" s="11"/>
      <c r="E182" s="11"/>
      <c r="F182" s="11"/>
      <c r="G182" s="11"/>
      <c r="H182" s="11"/>
    </row>
    <row r="183" spans="4:8" ht="13.5">
      <c r="D183" s="11"/>
      <c r="E183" s="11"/>
      <c r="F183" s="11"/>
      <c r="G183" s="11"/>
      <c r="H183" s="11"/>
    </row>
    <row r="184" spans="4:8" ht="13.5">
      <c r="D184" s="11"/>
      <c r="E184" s="11"/>
      <c r="F184" s="11"/>
      <c r="G184" s="11"/>
      <c r="H184" s="11"/>
    </row>
    <row r="185" spans="4:8" ht="13.5">
      <c r="D185" s="11"/>
      <c r="E185" s="11"/>
      <c r="F185" s="11"/>
      <c r="G185" s="11"/>
      <c r="H185" s="11"/>
    </row>
    <row r="186" spans="4:8" ht="13.5">
      <c r="D186" s="11"/>
      <c r="E186" s="11"/>
      <c r="F186" s="11"/>
      <c r="G186" s="11"/>
      <c r="H186" s="11"/>
    </row>
    <row r="187" spans="4:8" ht="13.5">
      <c r="D187" s="11"/>
      <c r="E187" s="11"/>
      <c r="F187" s="11"/>
      <c r="G187" s="11"/>
      <c r="H187" s="11"/>
    </row>
    <row r="188" spans="4:8" ht="13.5">
      <c r="D188" s="11"/>
      <c r="E188" s="11"/>
      <c r="F188" s="11"/>
      <c r="G188" s="11"/>
      <c r="H188" s="11"/>
    </row>
    <row r="189" spans="4:8" ht="13.5">
      <c r="D189" s="11"/>
      <c r="E189" s="11"/>
      <c r="F189" s="11"/>
      <c r="G189" s="11"/>
      <c r="H189" s="11"/>
    </row>
    <row r="190" spans="4:8" ht="13.5">
      <c r="D190" s="11"/>
      <c r="E190" s="11"/>
      <c r="F190" s="11"/>
      <c r="G190" s="11"/>
      <c r="H190" s="11"/>
    </row>
    <row r="191" spans="4:8" ht="13.5">
      <c r="D191" s="11"/>
      <c r="E191" s="11"/>
      <c r="F191" s="11"/>
      <c r="G191" s="11"/>
      <c r="H191" s="11"/>
    </row>
    <row r="192" spans="4:8" ht="13.5">
      <c r="D192" s="11"/>
      <c r="E192" s="11"/>
      <c r="F192" s="11"/>
      <c r="G192" s="11"/>
      <c r="H192" s="11"/>
    </row>
    <row r="193" spans="4:8" ht="13.5">
      <c r="D193" s="11"/>
      <c r="E193" s="11"/>
      <c r="F193" s="11"/>
      <c r="G193" s="11"/>
      <c r="H193" s="11"/>
    </row>
    <row r="194" spans="4:8" ht="13.5">
      <c r="D194" s="11"/>
      <c r="E194" s="11"/>
      <c r="F194" s="11"/>
      <c r="G194" s="11"/>
      <c r="H194" s="11"/>
    </row>
    <row r="195" spans="4:8" ht="13.5">
      <c r="D195" s="11"/>
      <c r="E195" s="11"/>
      <c r="F195" s="11"/>
      <c r="G195" s="11"/>
      <c r="H195" s="11"/>
    </row>
    <row r="196" spans="4:8" ht="13.5">
      <c r="D196" s="11"/>
      <c r="E196" s="11"/>
      <c r="F196" s="11"/>
      <c r="G196" s="11"/>
      <c r="H196" s="11"/>
    </row>
    <row r="197" spans="4:8" ht="13.5">
      <c r="D197" s="11"/>
      <c r="E197" s="11"/>
      <c r="F197" s="11"/>
      <c r="G197" s="11"/>
      <c r="H197" s="11"/>
    </row>
    <row r="198" spans="4:8" ht="13.5">
      <c r="D198" s="11"/>
      <c r="E198" s="11"/>
      <c r="F198" s="11"/>
      <c r="G198" s="11"/>
      <c r="H198" s="11"/>
    </row>
    <row r="199" spans="4:8" ht="13.5">
      <c r="D199" s="11"/>
      <c r="E199" s="11"/>
      <c r="F199" s="11"/>
      <c r="G199" s="11"/>
      <c r="H199" s="11"/>
    </row>
    <row r="200" spans="4:8" ht="13.5">
      <c r="D200" s="11"/>
      <c r="E200" s="11"/>
      <c r="F200" s="11"/>
      <c r="G200" s="11"/>
      <c r="H200" s="11"/>
    </row>
    <row r="201" spans="4:8" ht="13.5">
      <c r="D201" s="11"/>
      <c r="E201" s="11"/>
      <c r="F201" s="11"/>
      <c r="G201" s="11"/>
      <c r="H201" s="11"/>
    </row>
    <row r="202" spans="4:8" ht="13.5">
      <c r="D202" s="11"/>
      <c r="E202" s="11"/>
      <c r="F202" s="11"/>
      <c r="G202" s="11"/>
      <c r="H202" s="11"/>
    </row>
    <row r="203" spans="4:8" ht="13.5">
      <c r="D203" s="11"/>
      <c r="E203" s="11"/>
      <c r="F203" s="11"/>
      <c r="G203" s="11"/>
      <c r="H203" s="11"/>
    </row>
    <row r="204" spans="4:8" ht="13.5">
      <c r="D204" s="11"/>
      <c r="E204" s="11"/>
      <c r="F204" s="11"/>
      <c r="G204" s="11"/>
      <c r="H204" s="11"/>
    </row>
    <row r="205" spans="4:8" ht="13.5">
      <c r="D205" s="11"/>
      <c r="E205" s="11"/>
      <c r="F205" s="11"/>
      <c r="G205" s="11"/>
      <c r="H205" s="11"/>
    </row>
    <row r="206" spans="4:8" ht="13.5">
      <c r="D206" s="11"/>
      <c r="E206" s="11"/>
      <c r="F206" s="11"/>
      <c r="G206" s="11"/>
      <c r="H206" s="11"/>
    </row>
    <row r="207" spans="4:8" ht="13.5">
      <c r="D207" s="11"/>
      <c r="E207" s="11"/>
      <c r="F207" s="11"/>
      <c r="G207" s="11"/>
      <c r="H207" s="11"/>
    </row>
    <row r="208" spans="4:8" ht="13.5">
      <c r="D208" s="11"/>
      <c r="E208" s="11"/>
      <c r="F208" s="11"/>
      <c r="G208" s="11"/>
      <c r="H208" s="11"/>
    </row>
    <row r="209" spans="4:8" ht="13.5">
      <c r="D209" s="11"/>
      <c r="E209" s="11"/>
      <c r="F209" s="11"/>
      <c r="G209" s="11"/>
      <c r="H209" s="11"/>
    </row>
    <row r="210" spans="4:8" ht="13.5">
      <c r="D210" s="11"/>
      <c r="E210" s="11"/>
      <c r="F210" s="11"/>
      <c r="G210" s="11"/>
      <c r="H210" s="11"/>
    </row>
    <row r="211" spans="4:8" ht="13.5">
      <c r="D211" s="11"/>
      <c r="E211" s="11"/>
      <c r="F211" s="11"/>
      <c r="G211" s="11"/>
      <c r="H211" s="11"/>
    </row>
    <row r="212" spans="4:8" ht="13.5">
      <c r="D212" s="11"/>
      <c r="E212" s="11"/>
      <c r="F212" s="11"/>
      <c r="G212" s="11"/>
      <c r="H212" s="11"/>
    </row>
    <row r="213" spans="4:8" ht="13.5">
      <c r="D213" s="11"/>
      <c r="E213" s="11"/>
      <c r="F213" s="11"/>
      <c r="G213" s="11"/>
      <c r="H213" s="11"/>
    </row>
    <row r="214" spans="4:8" ht="13.5">
      <c r="D214" s="11"/>
      <c r="E214" s="11"/>
      <c r="F214" s="11"/>
      <c r="G214" s="11"/>
      <c r="H214" s="11"/>
    </row>
    <row r="215" spans="4:8" ht="13.5">
      <c r="D215" s="11"/>
      <c r="E215" s="11"/>
      <c r="F215" s="11"/>
      <c r="G215" s="11"/>
      <c r="H215" s="11"/>
    </row>
    <row r="216" spans="4:8" ht="13.5">
      <c r="D216" s="11"/>
      <c r="E216" s="11"/>
      <c r="F216" s="11"/>
      <c r="G216" s="11"/>
      <c r="H216" s="11"/>
    </row>
    <row r="217" spans="4:8" ht="13.5">
      <c r="D217" s="11"/>
      <c r="E217" s="11"/>
      <c r="F217" s="11"/>
      <c r="G217" s="11"/>
      <c r="H217" s="11"/>
    </row>
    <row r="218" spans="4:8" ht="13.5">
      <c r="D218" s="11"/>
      <c r="E218" s="11"/>
      <c r="F218" s="11"/>
      <c r="G218" s="11"/>
      <c r="H218" s="11"/>
    </row>
    <row r="219" spans="4:8" ht="13.5">
      <c r="D219" s="11"/>
      <c r="E219" s="11"/>
      <c r="F219" s="11"/>
      <c r="G219" s="11"/>
      <c r="H219" s="11"/>
    </row>
    <row r="220" spans="4:8" ht="13.5">
      <c r="D220" s="11"/>
      <c r="E220" s="11"/>
      <c r="F220" s="11"/>
      <c r="G220" s="11"/>
      <c r="H220" s="11"/>
    </row>
    <row r="221" spans="4:8" ht="13.5">
      <c r="D221" s="11"/>
      <c r="E221" s="11"/>
      <c r="F221" s="11"/>
      <c r="G221" s="11"/>
      <c r="H221" s="11"/>
    </row>
    <row r="222" spans="4:8" ht="13.5">
      <c r="D222" s="11"/>
      <c r="E222" s="11"/>
      <c r="F222" s="11"/>
      <c r="G222" s="11"/>
      <c r="H222" s="11"/>
    </row>
    <row r="223" spans="4:8" ht="13.5">
      <c r="D223" s="11"/>
      <c r="E223" s="11"/>
      <c r="F223" s="11"/>
      <c r="G223" s="11"/>
      <c r="H223" s="11"/>
    </row>
    <row r="224" spans="4:8" ht="13.5">
      <c r="D224" s="11"/>
      <c r="E224" s="11"/>
      <c r="F224" s="11"/>
      <c r="G224" s="11"/>
      <c r="H224" s="11"/>
    </row>
    <row r="225" spans="4:8" ht="13.5">
      <c r="D225" s="11"/>
      <c r="E225" s="11"/>
      <c r="F225" s="11"/>
      <c r="G225" s="11"/>
      <c r="H225" s="11"/>
    </row>
    <row r="226" spans="4:8" ht="13.5">
      <c r="D226" s="11"/>
      <c r="E226" s="11"/>
      <c r="F226" s="11"/>
      <c r="G226" s="11"/>
      <c r="H226" s="11"/>
    </row>
    <row r="227" spans="4:8" ht="13.5">
      <c r="D227" s="11"/>
      <c r="E227" s="11"/>
      <c r="F227" s="11"/>
      <c r="G227" s="11"/>
      <c r="H227" s="11"/>
    </row>
    <row r="228" spans="4:8" ht="13.5">
      <c r="D228" s="11"/>
      <c r="E228" s="11"/>
      <c r="F228" s="11"/>
      <c r="G228" s="11"/>
      <c r="H228" s="11"/>
    </row>
    <row r="229" spans="4:8" ht="13.5">
      <c r="D229" s="11"/>
      <c r="E229" s="11"/>
      <c r="F229" s="11"/>
      <c r="G229" s="11"/>
      <c r="H229" s="11"/>
    </row>
    <row r="230" spans="4:8" ht="13.5">
      <c r="D230" s="11"/>
      <c r="E230" s="11"/>
      <c r="F230" s="11"/>
      <c r="G230" s="11"/>
      <c r="H230" s="11"/>
    </row>
    <row r="231" spans="4:8" ht="13.5">
      <c r="D231" s="11"/>
      <c r="E231" s="11"/>
      <c r="F231" s="11"/>
      <c r="G231" s="11"/>
      <c r="H231" s="11"/>
    </row>
    <row r="232" spans="4:8" ht="13.5">
      <c r="D232" s="11"/>
      <c r="E232" s="11"/>
      <c r="F232" s="11"/>
      <c r="G232" s="11"/>
      <c r="H232" s="11"/>
    </row>
    <row r="233" spans="4:8" ht="13.5">
      <c r="D233" s="11"/>
      <c r="E233" s="11"/>
      <c r="F233" s="11"/>
      <c r="G233" s="11"/>
      <c r="H233" s="11"/>
    </row>
    <row r="234" spans="4:8" ht="13.5">
      <c r="D234" s="11"/>
      <c r="E234" s="11"/>
      <c r="F234" s="11"/>
      <c r="G234" s="11"/>
      <c r="H234" s="11"/>
    </row>
    <row r="235" spans="4:8" ht="13.5">
      <c r="D235" s="11"/>
      <c r="E235" s="11"/>
      <c r="F235" s="11"/>
      <c r="G235" s="11"/>
      <c r="H235" s="11"/>
    </row>
    <row r="236" spans="4:8" ht="13.5">
      <c r="D236" s="11"/>
      <c r="E236" s="11"/>
      <c r="F236" s="11"/>
      <c r="G236" s="11"/>
      <c r="H236" s="11"/>
    </row>
    <row r="237" spans="4:8" ht="13.5">
      <c r="D237" s="11"/>
      <c r="E237" s="11"/>
      <c r="F237" s="11"/>
      <c r="G237" s="11"/>
      <c r="H237" s="11"/>
    </row>
    <row r="238" spans="4:8" ht="13.5">
      <c r="D238" s="11"/>
      <c r="E238" s="11"/>
      <c r="F238" s="11"/>
      <c r="G238" s="11"/>
      <c r="H238" s="11"/>
    </row>
    <row r="239" spans="4:8" ht="13.5">
      <c r="D239" s="11"/>
      <c r="E239" s="11"/>
      <c r="F239" s="11"/>
      <c r="G239" s="11"/>
      <c r="H239" s="11"/>
    </row>
    <row r="240" spans="4:8" ht="13.5">
      <c r="D240" s="11"/>
      <c r="E240" s="11"/>
      <c r="F240" s="11"/>
      <c r="G240" s="11"/>
      <c r="H240" s="11"/>
    </row>
    <row r="241" spans="4:8" ht="13.5">
      <c r="D241" s="11"/>
      <c r="E241" s="11"/>
      <c r="F241" s="11"/>
      <c r="G241" s="11"/>
      <c r="H241" s="11"/>
    </row>
    <row r="242" spans="4:8" ht="13.5">
      <c r="D242" s="11"/>
      <c r="E242" s="11"/>
      <c r="F242" s="11"/>
      <c r="G242" s="11"/>
      <c r="H242" s="11"/>
    </row>
    <row r="243" spans="4:8" ht="13.5">
      <c r="D243" s="11"/>
      <c r="E243" s="11"/>
      <c r="F243" s="11"/>
      <c r="G243" s="11"/>
      <c r="H243" s="11"/>
    </row>
    <row r="244" spans="4:8" ht="13.5">
      <c r="D244" s="11"/>
      <c r="E244" s="11"/>
      <c r="F244" s="11"/>
      <c r="G244" s="11"/>
      <c r="H244" s="11"/>
    </row>
    <row r="245" spans="4:8" ht="13.5">
      <c r="D245" s="11"/>
      <c r="E245" s="11"/>
      <c r="F245" s="11"/>
      <c r="G245" s="11"/>
      <c r="H245" s="11"/>
    </row>
    <row r="246" spans="4:8" ht="13.5">
      <c r="D246" s="11"/>
      <c r="E246" s="11"/>
      <c r="F246" s="11"/>
      <c r="G246" s="11"/>
      <c r="H246" s="11"/>
    </row>
    <row r="247" spans="4:8" ht="13.5">
      <c r="D247" s="11"/>
      <c r="E247" s="11"/>
      <c r="F247" s="11"/>
      <c r="G247" s="11"/>
      <c r="H247" s="11"/>
    </row>
    <row r="248" spans="4:8" ht="13.5">
      <c r="D248" s="11"/>
      <c r="E248" s="11"/>
      <c r="F248" s="11"/>
      <c r="G248" s="11"/>
      <c r="H248" s="11"/>
    </row>
    <row r="249" spans="4:8" ht="13.5">
      <c r="D249" s="11"/>
      <c r="E249" s="11"/>
      <c r="F249" s="11"/>
      <c r="G249" s="11"/>
      <c r="H249" s="11"/>
    </row>
    <row r="250" spans="4:8" ht="13.5">
      <c r="D250" s="11"/>
      <c r="E250" s="11"/>
      <c r="F250" s="11"/>
      <c r="G250" s="11"/>
      <c r="H250" s="11"/>
    </row>
    <row r="251" spans="4:8" ht="13.5">
      <c r="D251" s="11"/>
      <c r="E251" s="11"/>
      <c r="F251" s="11"/>
      <c r="G251" s="11"/>
      <c r="H251" s="11"/>
    </row>
    <row r="252" spans="4:8" ht="13.5">
      <c r="D252" s="11"/>
      <c r="E252" s="11"/>
      <c r="F252" s="11"/>
      <c r="G252" s="11"/>
      <c r="H252" s="11"/>
    </row>
    <row r="253" spans="4:8" ht="13.5">
      <c r="D253" s="11"/>
      <c r="E253" s="11"/>
      <c r="F253" s="11"/>
      <c r="G253" s="11"/>
      <c r="H253" s="11"/>
    </row>
    <row r="254" spans="4:8" ht="13.5">
      <c r="D254" s="11"/>
      <c r="E254" s="11"/>
      <c r="F254" s="11"/>
      <c r="G254" s="11"/>
      <c r="H254" s="11"/>
    </row>
    <row r="255" spans="4:8" ht="13.5">
      <c r="D255" s="11"/>
      <c r="E255" s="11"/>
      <c r="F255" s="11"/>
      <c r="G255" s="11"/>
      <c r="H255" s="11"/>
    </row>
    <row r="256" spans="4:8" ht="13.5">
      <c r="D256" s="11"/>
      <c r="E256" s="11"/>
      <c r="F256" s="11"/>
      <c r="G256" s="11"/>
      <c r="H256" s="11"/>
    </row>
    <row r="257" spans="4:8" ht="13.5">
      <c r="D257" s="11"/>
      <c r="E257" s="11"/>
      <c r="F257" s="11"/>
      <c r="G257" s="11"/>
      <c r="H257" s="11"/>
    </row>
    <row r="258" spans="4:8" ht="13.5">
      <c r="D258" s="11"/>
      <c r="E258" s="11"/>
      <c r="F258" s="11"/>
      <c r="G258" s="11"/>
      <c r="H258" s="11"/>
    </row>
    <row r="259" spans="4:8" ht="13.5">
      <c r="D259" s="11"/>
      <c r="E259" s="11"/>
      <c r="F259" s="11"/>
      <c r="G259" s="11"/>
      <c r="H259" s="11"/>
    </row>
    <row r="260" spans="4:8" ht="13.5">
      <c r="D260" s="11"/>
      <c r="E260" s="11"/>
      <c r="F260" s="11"/>
      <c r="G260" s="11"/>
      <c r="H260" s="11"/>
    </row>
    <row r="261" spans="4:8" ht="13.5">
      <c r="D261" s="11"/>
      <c r="E261" s="11"/>
      <c r="F261" s="11"/>
      <c r="G261" s="11"/>
      <c r="H261" s="11"/>
    </row>
    <row r="262" spans="4:8" ht="13.5">
      <c r="D262" s="11"/>
      <c r="E262" s="11"/>
      <c r="F262" s="11"/>
      <c r="G262" s="11"/>
      <c r="H262" s="11"/>
    </row>
    <row r="263" spans="4:8" ht="13.5">
      <c r="D263" s="11"/>
      <c r="E263" s="11"/>
      <c r="F263" s="11"/>
      <c r="G263" s="11"/>
      <c r="H263" s="11"/>
    </row>
    <row r="264" spans="4:8" ht="13.5">
      <c r="D264" s="11"/>
      <c r="E264" s="11"/>
      <c r="F264" s="11"/>
      <c r="G264" s="11"/>
      <c r="H264" s="11"/>
    </row>
    <row r="265" spans="4:8" ht="13.5">
      <c r="D265" s="11"/>
      <c r="E265" s="11"/>
      <c r="F265" s="11"/>
      <c r="G265" s="11"/>
      <c r="H265" s="11"/>
    </row>
    <row r="266" spans="4:8" ht="13.5">
      <c r="D266" s="11"/>
      <c r="E266" s="11"/>
      <c r="F266" s="11"/>
      <c r="G266" s="11"/>
      <c r="H266" s="11"/>
    </row>
    <row r="267" spans="4:8" ht="13.5">
      <c r="D267" s="11"/>
      <c r="E267" s="11"/>
      <c r="F267" s="11"/>
      <c r="G267" s="11"/>
      <c r="H267" s="11"/>
    </row>
    <row r="268" spans="4:8" ht="13.5">
      <c r="D268" s="11"/>
      <c r="E268" s="11"/>
      <c r="F268" s="11"/>
      <c r="G268" s="11"/>
      <c r="H268" s="11"/>
    </row>
    <row r="269" spans="4:8" ht="13.5">
      <c r="D269" s="11"/>
      <c r="E269" s="11"/>
      <c r="F269" s="11"/>
      <c r="G269" s="11"/>
      <c r="H269" s="11"/>
    </row>
    <row r="270" spans="4:8" ht="13.5">
      <c r="D270" s="11"/>
      <c r="E270" s="11"/>
      <c r="F270" s="11"/>
      <c r="G270" s="11"/>
      <c r="H270" s="11"/>
    </row>
    <row r="271" spans="4:8" ht="13.5">
      <c r="D271" s="11"/>
      <c r="E271" s="11"/>
      <c r="F271" s="11"/>
      <c r="G271" s="11"/>
      <c r="H271" s="11"/>
    </row>
    <row r="272" spans="4:8" ht="13.5">
      <c r="D272" s="11"/>
      <c r="E272" s="11"/>
      <c r="F272" s="11"/>
      <c r="G272" s="11"/>
      <c r="H272" s="11"/>
    </row>
    <row r="273" spans="4:8" ht="13.5">
      <c r="D273" s="11"/>
      <c r="E273" s="11"/>
      <c r="F273" s="11"/>
      <c r="G273" s="11"/>
      <c r="H273" s="11"/>
    </row>
    <row r="274" spans="4:8" ht="13.5">
      <c r="D274" s="11"/>
      <c r="E274" s="11"/>
      <c r="F274" s="11"/>
      <c r="G274" s="11"/>
      <c r="H274" s="11"/>
    </row>
    <row r="275" spans="4:8" ht="13.5">
      <c r="D275" s="11"/>
      <c r="E275" s="11"/>
      <c r="F275" s="11"/>
      <c r="G275" s="11"/>
      <c r="H275" s="11"/>
    </row>
    <row r="276" spans="4:8" ht="13.5">
      <c r="D276" s="11"/>
      <c r="E276" s="11"/>
      <c r="F276" s="11"/>
      <c r="G276" s="11"/>
      <c r="H276" s="11"/>
    </row>
    <row r="277" spans="4:8" ht="13.5">
      <c r="D277" s="11"/>
      <c r="E277" s="11"/>
      <c r="F277" s="11"/>
      <c r="G277" s="11"/>
      <c r="H277" s="11"/>
    </row>
    <row r="278" spans="4:8" ht="13.5">
      <c r="D278" s="11"/>
      <c r="E278" s="11"/>
      <c r="F278" s="11"/>
      <c r="G278" s="11"/>
      <c r="H278" s="11"/>
    </row>
    <row r="279" spans="4:8" ht="13.5">
      <c r="D279" s="11"/>
      <c r="E279" s="11"/>
      <c r="F279" s="11"/>
      <c r="G279" s="11"/>
      <c r="H279" s="11"/>
    </row>
    <row r="280" spans="4:8" ht="13.5">
      <c r="D280" s="11"/>
      <c r="E280" s="11"/>
      <c r="F280" s="11"/>
      <c r="G280" s="11"/>
      <c r="H280" s="11"/>
    </row>
    <row r="281" spans="4:8" ht="13.5">
      <c r="D281" s="11"/>
      <c r="E281" s="11"/>
      <c r="F281" s="11"/>
      <c r="G281" s="11"/>
      <c r="H281" s="11"/>
    </row>
    <row r="282" spans="4:8" ht="13.5">
      <c r="D282" s="11"/>
      <c r="E282" s="11"/>
      <c r="F282" s="11"/>
      <c r="G282" s="11"/>
      <c r="H282" s="11"/>
    </row>
    <row r="283" spans="4:8" ht="13.5">
      <c r="D283" s="11"/>
      <c r="E283" s="11"/>
      <c r="F283" s="11"/>
      <c r="G283" s="11"/>
      <c r="H283" s="11"/>
    </row>
    <row r="284" spans="4:8" ht="13.5">
      <c r="D284" s="11"/>
      <c r="E284" s="11"/>
      <c r="F284" s="11"/>
      <c r="G284" s="11"/>
      <c r="H284" s="11"/>
    </row>
    <row r="285" spans="4:8" ht="13.5">
      <c r="D285" s="11"/>
      <c r="E285" s="11"/>
      <c r="F285" s="11"/>
      <c r="G285" s="11"/>
      <c r="H285" s="11"/>
    </row>
    <row r="286" spans="4:8" ht="13.5">
      <c r="D286" s="11"/>
      <c r="E286" s="11"/>
      <c r="F286" s="11"/>
      <c r="G286" s="11"/>
      <c r="H286" s="11"/>
    </row>
    <row r="287" spans="4:8" ht="13.5">
      <c r="D287" s="11"/>
      <c r="E287" s="11"/>
      <c r="F287" s="11"/>
      <c r="G287" s="11"/>
      <c r="H287" s="11"/>
    </row>
    <row r="288" spans="4:8" ht="13.5">
      <c r="D288" s="11"/>
      <c r="E288" s="11"/>
      <c r="F288" s="11"/>
      <c r="G288" s="11"/>
      <c r="H288" s="11"/>
    </row>
    <row r="289" spans="4:8" ht="13.5">
      <c r="D289" s="11"/>
      <c r="E289" s="11"/>
      <c r="F289" s="11"/>
      <c r="G289" s="11"/>
      <c r="H289" s="11"/>
    </row>
    <row r="290" spans="4:8" ht="13.5">
      <c r="D290" s="11"/>
      <c r="E290" s="11"/>
      <c r="F290" s="11"/>
      <c r="G290" s="11"/>
      <c r="H290" s="11"/>
    </row>
    <row r="291" spans="4:8" ht="13.5">
      <c r="D291" s="11"/>
      <c r="E291" s="11"/>
      <c r="F291" s="11"/>
      <c r="G291" s="11"/>
      <c r="H291" s="11"/>
    </row>
    <row r="292" spans="4:8" ht="13.5">
      <c r="D292" s="11"/>
      <c r="E292" s="11"/>
      <c r="F292" s="11"/>
      <c r="G292" s="11"/>
      <c r="H292" s="11"/>
    </row>
    <row r="293" spans="4:8" ht="13.5">
      <c r="D293" s="11"/>
      <c r="E293" s="11"/>
      <c r="F293" s="11"/>
      <c r="G293" s="11"/>
      <c r="H293" s="11"/>
    </row>
    <row r="294" spans="4:8" ht="13.5">
      <c r="D294" s="11"/>
      <c r="E294" s="11"/>
      <c r="F294" s="11"/>
      <c r="G294" s="11"/>
      <c r="H294" s="11"/>
    </row>
    <row r="295" spans="4:8" ht="13.5">
      <c r="D295" s="11"/>
      <c r="E295" s="11"/>
      <c r="F295" s="11"/>
      <c r="G295" s="11"/>
      <c r="H295" s="11"/>
    </row>
    <row r="296" spans="4:8" ht="13.5">
      <c r="D296" s="11"/>
      <c r="E296" s="11"/>
      <c r="F296" s="11"/>
      <c r="G296" s="11"/>
      <c r="H296" s="11"/>
    </row>
    <row r="297" spans="4:8" ht="13.5">
      <c r="D297" s="11"/>
      <c r="E297" s="11"/>
      <c r="F297" s="11"/>
      <c r="G297" s="11"/>
      <c r="H297" s="11"/>
    </row>
    <row r="298" spans="4:8" ht="13.5">
      <c r="D298" s="11"/>
      <c r="E298" s="11"/>
      <c r="F298" s="11"/>
      <c r="G298" s="11"/>
      <c r="H298" s="11"/>
    </row>
    <row r="299" spans="4:8" ht="13.5">
      <c r="D299" s="11"/>
      <c r="E299" s="11"/>
      <c r="F299" s="11"/>
      <c r="G299" s="11"/>
      <c r="H299" s="11"/>
    </row>
    <row r="300" spans="4:8" ht="13.5">
      <c r="D300" s="11"/>
      <c r="E300" s="11"/>
      <c r="F300" s="11"/>
      <c r="G300" s="11"/>
      <c r="H300" s="11"/>
    </row>
    <row r="301" spans="4:8" ht="13.5">
      <c r="D301" s="11"/>
      <c r="E301" s="11"/>
      <c r="F301" s="11"/>
      <c r="G301" s="11"/>
      <c r="H301" s="11"/>
    </row>
    <row r="302" spans="4:8" ht="13.5">
      <c r="D302" s="11"/>
      <c r="E302" s="11"/>
      <c r="F302" s="11"/>
      <c r="G302" s="11"/>
      <c r="H302" s="11"/>
    </row>
    <row r="303" spans="4:8" ht="13.5">
      <c r="D303" s="11"/>
      <c r="E303" s="11"/>
      <c r="F303" s="11"/>
      <c r="G303" s="11"/>
      <c r="H303" s="11"/>
    </row>
    <row r="304" spans="4:8" ht="13.5">
      <c r="D304" s="11"/>
      <c r="E304" s="11"/>
      <c r="F304" s="11"/>
      <c r="G304" s="11"/>
      <c r="H304" s="11"/>
    </row>
    <row r="305" spans="4:8" ht="13.5">
      <c r="D305" s="11"/>
      <c r="E305" s="11"/>
      <c r="F305" s="11"/>
      <c r="G305" s="11"/>
      <c r="H305" s="11"/>
    </row>
    <row r="306" spans="4:8" ht="13.5">
      <c r="D306" s="11"/>
      <c r="E306" s="11"/>
      <c r="F306" s="11"/>
      <c r="G306" s="11"/>
      <c r="H306" s="11"/>
    </row>
    <row r="307" spans="4:8" ht="13.5">
      <c r="D307" s="11"/>
      <c r="E307" s="11"/>
      <c r="F307" s="11"/>
      <c r="G307" s="11"/>
      <c r="H307" s="11"/>
    </row>
    <row r="308" spans="4:8" ht="13.5">
      <c r="D308" s="11"/>
      <c r="E308" s="11"/>
      <c r="F308" s="11"/>
      <c r="G308" s="11"/>
      <c r="H308" s="11"/>
    </row>
    <row r="309" spans="4:8" ht="13.5">
      <c r="D309" s="11"/>
      <c r="E309" s="11"/>
      <c r="F309" s="11"/>
      <c r="G309" s="11"/>
      <c r="H309" s="11"/>
    </row>
    <row r="310" spans="4:8" ht="13.5">
      <c r="D310" s="11"/>
      <c r="E310" s="11"/>
      <c r="F310" s="11"/>
      <c r="G310" s="11"/>
      <c r="H310" s="11"/>
    </row>
    <row r="311" spans="4:8" ht="13.5">
      <c r="D311" s="11"/>
      <c r="E311" s="11"/>
      <c r="F311" s="11"/>
      <c r="G311" s="11"/>
      <c r="H311" s="11"/>
    </row>
    <row r="312" spans="4:8" ht="13.5">
      <c r="D312" s="11"/>
      <c r="E312" s="11"/>
      <c r="F312" s="11"/>
      <c r="G312" s="11"/>
      <c r="H312" s="11"/>
    </row>
    <row r="313" spans="4:8" ht="13.5">
      <c r="D313" s="11"/>
      <c r="E313" s="11"/>
      <c r="F313" s="11"/>
      <c r="G313" s="11"/>
      <c r="H313" s="11"/>
    </row>
    <row r="314" spans="4:8" ht="13.5">
      <c r="D314" s="11"/>
      <c r="E314" s="11"/>
      <c r="F314" s="11"/>
      <c r="G314" s="11"/>
      <c r="H314" s="11"/>
    </row>
    <row r="315" spans="4:8" ht="13.5">
      <c r="D315" s="11"/>
      <c r="E315" s="11"/>
      <c r="F315" s="11"/>
      <c r="G315" s="11"/>
      <c r="H315" s="11"/>
    </row>
    <row r="316" spans="4:8" ht="13.5">
      <c r="D316" s="11"/>
      <c r="E316" s="11"/>
      <c r="F316" s="11"/>
      <c r="G316" s="11"/>
      <c r="H316" s="11"/>
    </row>
    <row r="317" spans="4:8" ht="13.5">
      <c r="D317" s="11"/>
      <c r="E317" s="11"/>
      <c r="F317" s="11"/>
      <c r="G317" s="11"/>
      <c r="H317" s="11"/>
    </row>
    <row r="318" spans="4:8" ht="13.5">
      <c r="D318" s="11"/>
      <c r="E318" s="11"/>
      <c r="F318" s="11"/>
      <c r="G318" s="11"/>
      <c r="H318" s="11"/>
    </row>
    <row r="319" spans="4:8" ht="13.5">
      <c r="D319" s="11"/>
      <c r="E319" s="11"/>
      <c r="F319" s="11"/>
      <c r="G319" s="11"/>
      <c r="H319" s="11"/>
    </row>
    <row r="320" spans="4:8" ht="13.5">
      <c r="D320" s="11"/>
      <c r="E320" s="11"/>
      <c r="F320" s="11"/>
      <c r="G320" s="11"/>
      <c r="H320" s="11"/>
    </row>
    <row r="321" spans="4:8" ht="13.5">
      <c r="D321" s="11"/>
      <c r="E321" s="11"/>
      <c r="F321" s="11"/>
      <c r="G321" s="11"/>
      <c r="H321" s="11"/>
    </row>
    <row r="322" spans="4:8" ht="13.5">
      <c r="D322" s="11"/>
      <c r="E322" s="11"/>
      <c r="F322" s="11"/>
      <c r="G322" s="11"/>
      <c r="H322" s="11"/>
    </row>
    <row r="323" spans="4:8" ht="13.5">
      <c r="D323" s="11"/>
      <c r="E323" s="11"/>
      <c r="F323" s="11"/>
      <c r="G323" s="11"/>
      <c r="H323" s="11"/>
    </row>
    <row r="324" spans="4:8" ht="13.5">
      <c r="D324" s="11"/>
      <c r="E324" s="11"/>
      <c r="F324" s="11"/>
      <c r="G324" s="11"/>
      <c r="H324" s="11"/>
    </row>
    <row r="325" spans="4:8" ht="13.5">
      <c r="D325" s="11"/>
      <c r="E325" s="11"/>
      <c r="F325" s="11"/>
      <c r="G325" s="11"/>
      <c r="H325" s="11"/>
    </row>
    <row r="326" spans="4:8" ht="13.5">
      <c r="D326" s="11"/>
      <c r="E326" s="11"/>
      <c r="F326" s="11"/>
      <c r="G326" s="11"/>
      <c r="H326" s="11"/>
    </row>
    <row r="327" spans="4:8" ht="13.5">
      <c r="D327" s="11"/>
      <c r="E327" s="11"/>
      <c r="F327" s="11"/>
      <c r="G327" s="11"/>
      <c r="H327" s="11"/>
    </row>
    <row r="328" spans="4:8" ht="13.5">
      <c r="D328" s="11"/>
      <c r="E328" s="11"/>
      <c r="F328" s="11"/>
      <c r="G328" s="11"/>
      <c r="H328" s="11"/>
    </row>
    <row r="329" spans="4:8" ht="13.5">
      <c r="D329" s="11"/>
      <c r="E329" s="11"/>
      <c r="F329" s="11"/>
      <c r="G329" s="11"/>
      <c r="H329" s="11"/>
    </row>
    <row r="330" spans="4:8" ht="13.5">
      <c r="D330" s="11"/>
      <c r="E330" s="11"/>
      <c r="F330" s="11"/>
      <c r="G330" s="11"/>
      <c r="H330" s="11"/>
    </row>
    <row r="331" spans="4:8" ht="13.5">
      <c r="D331" s="11"/>
      <c r="E331" s="11"/>
      <c r="F331" s="11"/>
      <c r="G331" s="11"/>
      <c r="H331" s="11"/>
    </row>
    <row r="332" spans="4:8" ht="13.5">
      <c r="D332" s="11"/>
      <c r="E332" s="11"/>
      <c r="F332" s="11"/>
      <c r="G332" s="11"/>
      <c r="H332" s="11"/>
    </row>
    <row r="333" spans="4:8" ht="13.5">
      <c r="D333" s="11"/>
      <c r="E333" s="11"/>
      <c r="F333" s="11"/>
      <c r="G333" s="11"/>
      <c r="H333" s="11"/>
    </row>
    <row r="334" spans="4:8" ht="13.5">
      <c r="D334" s="11"/>
      <c r="E334" s="11"/>
      <c r="F334" s="11"/>
      <c r="G334" s="11"/>
      <c r="H334" s="11"/>
    </row>
    <row r="335" spans="4:8" ht="13.5">
      <c r="D335" s="11"/>
      <c r="E335" s="11"/>
      <c r="F335" s="11"/>
      <c r="G335" s="11"/>
      <c r="H335" s="11"/>
    </row>
    <row r="336" spans="4:8" ht="13.5">
      <c r="D336" s="11"/>
      <c r="E336" s="11"/>
      <c r="F336" s="11"/>
      <c r="G336" s="11"/>
      <c r="H336" s="11"/>
    </row>
    <row r="337" spans="4:8" ht="13.5">
      <c r="D337" s="11"/>
      <c r="E337" s="11"/>
      <c r="F337" s="11"/>
      <c r="G337" s="11"/>
      <c r="H337" s="11"/>
    </row>
    <row r="338" spans="4:8" ht="13.5">
      <c r="D338" s="11"/>
      <c r="E338" s="11"/>
      <c r="F338" s="11"/>
      <c r="G338" s="11"/>
      <c r="H338" s="11"/>
    </row>
    <row r="339" spans="4:8" ht="13.5">
      <c r="D339" s="11"/>
      <c r="E339" s="11"/>
      <c r="F339" s="11"/>
      <c r="G339" s="11"/>
      <c r="H339" s="11"/>
    </row>
    <row r="340" spans="4:8" ht="13.5">
      <c r="D340" s="11"/>
      <c r="E340" s="11"/>
      <c r="F340" s="11"/>
      <c r="G340" s="11"/>
      <c r="H340" s="11"/>
    </row>
    <row r="341" spans="4:8" ht="13.5">
      <c r="D341" s="11"/>
      <c r="E341" s="11"/>
      <c r="F341" s="11"/>
      <c r="G341" s="11"/>
      <c r="H341" s="11"/>
    </row>
    <row r="342" spans="4:8" ht="13.5">
      <c r="D342" s="11"/>
      <c r="E342" s="11"/>
      <c r="F342" s="11"/>
      <c r="G342" s="11"/>
      <c r="H342" s="11"/>
    </row>
    <row r="343" spans="4:8" ht="13.5">
      <c r="D343" s="11"/>
      <c r="E343" s="11"/>
      <c r="F343" s="11"/>
      <c r="G343" s="11"/>
      <c r="H343" s="11"/>
    </row>
    <row r="344" spans="4:8" ht="13.5">
      <c r="D344" s="11"/>
      <c r="E344" s="11"/>
      <c r="F344" s="11"/>
      <c r="G344" s="11"/>
      <c r="H344" s="11"/>
    </row>
    <row r="345" spans="4:8" ht="13.5">
      <c r="D345" s="11"/>
      <c r="E345" s="11"/>
      <c r="F345" s="11"/>
      <c r="G345" s="11"/>
      <c r="H345" s="11"/>
    </row>
    <row r="346" spans="4:8" ht="13.5">
      <c r="D346" s="11"/>
      <c r="E346" s="11"/>
      <c r="F346" s="11"/>
      <c r="G346" s="11"/>
      <c r="H346" s="11"/>
    </row>
    <row r="347" spans="4:8" ht="13.5">
      <c r="D347" s="11"/>
      <c r="E347" s="11"/>
      <c r="F347" s="11"/>
      <c r="G347" s="11"/>
      <c r="H347" s="11"/>
    </row>
    <row r="348" spans="4:8" ht="13.5">
      <c r="D348" s="11"/>
      <c r="E348" s="11"/>
      <c r="F348" s="11"/>
      <c r="G348" s="11"/>
      <c r="H348" s="11"/>
    </row>
    <row r="349" spans="4:8" ht="13.5">
      <c r="D349" s="11"/>
      <c r="E349" s="11"/>
      <c r="F349" s="11"/>
      <c r="G349" s="11"/>
      <c r="H349" s="11"/>
    </row>
    <row r="350" spans="4:8" ht="13.5">
      <c r="D350" s="11"/>
      <c r="E350" s="11"/>
      <c r="F350" s="11"/>
      <c r="G350" s="11"/>
      <c r="H350" s="11"/>
    </row>
    <row r="351" spans="4:8" ht="13.5">
      <c r="D351" s="11"/>
      <c r="E351" s="11"/>
      <c r="F351" s="11"/>
      <c r="G351" s="11"/>
      <c r="H351" s="11"/>
    </row>
    <row r="352" spans="4:8" ht="13.5">
      <c r="D352" s="11"/>
      <c r="E352" s="11"/>
      <c r="F352" s="11"/>
      <c r="G352" s="11"/>
      <c r="H352" s="11"/>
    </row>
    <row r="353" spans="4:8" ht="13.5">
      <c r="D353" s="11"/>
      <c r="E353" s="11"/>
      <c r="F353" s="11"/>
      <c r="G353" s="11"/>
      <c r="H353" s="11"/>
    </row>
    <row r="354" spans="4:8" ht="13.5">
      <c r="D354" s="11"/>
      <c r="E354" s="11"/>
      <c r="F354" s="11"/>
      <c r="G354" s="11"/>
      <c r="H354" s="11"/>
    </row>
    <row r="355" spans="4:8" ht="13.5">
      <c r="D355" s="11"/>
      <c r="E355" s="11"/>
      <c r="F355" s="11"/>
      <c r="G355" s="11"/>
      <c r="H355" s="11"/>
    </row>
    <row r="356" spans="4:8" ht="13.5">
      <c r="D356" s="11"/>
      <c r="E356" s="11"/>
      <c r="F356" s="11"/>
      <c r="G356" s="11"/>
      <c r="H356" s="11"/>
    </row>
    <row r="357" spans="4:8" ht="13.5">
      <c r="D357" s="11"/>
      <c r="E357" s="11"/>
      <c r="F357" s="11"/>
      <c r="G357" s="11"/>
      <c r="H357" s="11"/>
    </row>
    <row r="358" spans="4:8" ht="13.5">
      <c r="D358" s="11"/>
      <c r="E358" s="11"/>
      <c r="F358" s="11"/>
      <c r="G358" s="11"/>
      <c r="H358" s="11"/>
    </row>
    <row r="359" spans="4:8" ht="13.5">
      <c r="D359" s="11"/>
      <c r="E359" s="11"/>
      <c r="F359" s="11"/>
      <c r="G359" s="11"/>
      <c r="H359" s="11"/>
    </row>
    <row r="360" spans="4:8" ht="13.5">
      <c r="D360" s="11"/>
      <c r="E360" s="11"/>
      <c r="F360" s="11"/>
      <c r="G360" s="11"/>
      <c r="H360" s="11"/>
    </row>
    <row r="361" spans="4:8" ht="13.5">
      <c r="D361" s="11"/>
      <c r="E361" s="11"/>
      <c r="F361" s="11"/>
      <c r="G361" s="11"/>
      <c r="H361" s="11"/>
    </row>
    <row r="362" spans="4:8" ht="13.5">
      <c r="D362" s="11"/>
      <c r="E362" s="11"/>
      <c r="F362" s="11"/>
      <c r="G362" s="11"/>
      <c r="H362" s="11"/>
    </row>
    <row r="363" spans="4:8" ht="13.5">
      <c r="D363" s="11"/>
      <c r="E363" s="11"/>
      <c r="F363" s="11"/>
      <c r="G363" s="11"/>
      <c r="H363" s="11"/>
    </row>
    <row r="364" spans="4:8" ht="13.5">
      <c r="D364" s="11"/>
      <c r="E364" s="11"/>
      <c r="F364" s="11"/>
      <c r="G364" s="11"/>
      <c r="H364" s="11"/>
    </row>
    <row r="365" spans="4:8" ht="13.5">
      <c r="D365" s="11"/>
      <c r="E365" s="11"/>
      <c r="F365" s="11"/>
      <c r="G365" s="11"/>
      <c r="H365" s="11"/>
    </row>
    <row r="366" spans="4:8" ht="13.5">
      <c r="D366" s="11"/>
      <c r="E366" s="11"/>
      <c r="F366" s="11"/>
      <c r="G366" s="11"/>
      <c r="H366" s="11"/>
    </row>
    <row r="367" spans="4:8" ht="13.5">
      <c r="D367" s="11"/>
      <c r="E367" s="11"/>
      <c r="F367" s="11"/>
      <c r="G367" s="11"/>
      <c r="H367" s="11"/>
    </row>
    <row r="368" spans="4:8" ht="13.5">
      <c r="D368" s="11"/>
      <c r="E368" s="11"/>
      <c r="F368" s="11"/>
      <c r="G368" s="11"/>
      <c r="H368" s="11"/>
    </row>
    <row r="369" spans="4:8" ht="13.5">
      <c r="D369" s="11"/>
      <c r="E369" s="11"/>
      <c r="F369" s="11"/>
      <c r="G369" s="11"/>
      <c r="H369" s="11"/>
    </row>
    <row r="370" spans="4:8" ht="13.5">
      <c r="D370" s="11"/>
      <c r="E370" s="11"/>
      <c r="F370" s="11"/>
      <c r="G370" s="11"/>
      <c r="H370" s="11"/>
    </row>
    <row r="371" spans="4:8" ht="13.5">
      <c r="D371" s="11"/>
      <c r="E371" s="11"/>
      <c r="F371" s="11"/>
      <c r="G371" s="11"/>
      <c r="H371" s="11"/>
    </row>
    <row r="372" spans="4:8" ht="13.5">
      <c r="D372" s="11"/>
      <c r="E372" s="11"/>
      <c r="F372" s="11"/>
      <c r="G372" s="11"/>
      <c r="H372" s="11"/>
    </row>
    <row r="373" spans="4:8" ht="13.5">
      <c r="D373" s="11"/>
      <c r="E373" s="11"/>
      <c r="F373" s="11"/>
      <c r="G373" s="11"/>
      <c r="H373" s="11"/>
    </row>
    <row r="374" spans="4:8" ht="13.5">
      <c r="D374" s="11"/>
      <c r="E374" s="11"/>
      <c r="F374" s="11"/>
      <c r="G374" s="11"/>
      <c r="H374" s="11"/>
    </row>
    <row r="375" spans="4:8" ht="13.5">
      <c r="D375" s="11"/>
      <c r="E375" s="11"/>
      <c r="F375" s="11"/>
      <c r="G375" s="11"/>
      <c r="H375" s="11"/>
    </row>
    <row r="376" spans="4:8" ht="13.5">
      <c r="D376" s="11"/>
      <c r="E376" s="11"/>
      <c r="F376" s="11"/>
      <c r="G376" s="11"/>
      <c r="H376" s="11"/>
    </row>
    <row r="377" spans="4:8" ht="13.5">
      <c r="D377" s="11"/>
      <c r="E377" s="11"/>
      <c r="F377" s="11"/>
      <c r="G377" s="11"/>
      <c r="H377" s="11"/>
    </row>
    <row r="378" spans="4:8" ht="13.5">
      <c r="D378" s="11"/>
      <c r="E378" s="11"/>
      <c r="F378" s="11"/>
      <c r="G378" s="11"/>
      <c r="H378" s="11"/>
    </row>
    <row r="379" spans="4:8" ht="13.5">
      <c r="D379" s="11"/>
      <c r="E379" s="11"/>
      <c r="F379" s="11"/>
      <c r="G379" s="11"/>
      <c r="H379" s="11"/>
    </row>
    <row r="380" spans="4:8" ht="13.5">
      <c r="D380" s="11"/>
      <c r="E380" s="11"/>
      <c r="F380" s="11"/>
      <c r="G380" s="11"/>
      <c r="H380" s="11"/>
    </row>
    <row r="381" spans="4:8" ht="13.5">
      <c r="D381" s="11"/>
      <c r="E381" s="11"/>
      <c r="F381" s="11"/>
      <c r="G381" s="11"/>
      <c r="H381" s="11"/>
    </row>
    <row r="382" spans="4:8" ht="13.5">
      <c r="D382" s="11"/>
      <c r="E382" s="11"/>
      <c r="F382" s="11"/>
      <c r="G382" s="11"/>
      <c r="H382" s="11"/>
    </row>
    <row r="383" spans="4:8" ht="13.5">
      <c r="D383" s="11"/>
      <c r="E383" s="11"/>
      <c r="F383" s="11"/>
      <c r="G383" s="11"/>
      <c r="H383" s="11"/>
    </row>
    <row r="384" spans="4:8" ht="13.5">
      <c r="D384" s="11"/>
      <c r="E384" s="11"/>
      <c r="F384" s="11"/>
      <c r="G384" s="11"/>
      <c r="H384" s="11"/>
    </row>
    <row r="385" spans="4:8" ht="13.5">
      <c r="D385" s="11"/>
      <c r="E385" s="11"/>
      <c r="F385" s="11"/>
      <c r="G385" s="11"/>
      <c r="H385" s="11"/>
    </row>
    <row r="386" spans="4:8" ht="13.5">
      <c r="D386" s="11"/>
      <c r="E386" s="11"/>
      <c r="F386" s="11"/>
      <c r="G386" s="11"/>
      <c r="H386" s="11"/>
    </row>
    <row r="387" spans="4:8" ht="13.5">
      <c r="D387" s="11"/>
      <c r="E387" s="11"/>
      <c r="F387" s="11"/>
      <c r="G387" s="11"/>
      <c r="H387" s="11"/>
    </row>
    <row r="388" spans="4:8" ht="13.5">
      <c r="D388" s="11"/>
      <c r="E388" s="11"/>
      <c r="F388" s="11"/>
      <c r="G388" s="11"/>
      <c r="H388" s="11"/>
    </row>
    <row r="389" spans="4:8" ht="13.5">
      <c r="D389" s="11"/>
      <c r="E389" s="11"/>
      <c r="F389" s="11"/>
      <c r="G389" s="11"/>
      <c r="H389" s="11"/>
    </row>
    <row r="390" spans="4:8" ht="13.5">
      <c r="D390" s="11"/>
      <c r="E390" s="11"/>
      <c r="F390" s="11"/>
      <c r="G390" s="11"/>
      <c r="H390" s="11"/>
    </row>
    <row r="391" spans="4:8" ht="13.5">
      <c r="D391" s="11"/>
      <c r="E391" s="11"/>
      <c r="F391" s="11"/>
      <c r="G391" s="11"/>
      <c r="H391" s="11"/>
    </row>
    <row r="392" spans="4:8" ht="13.5">
      <c r="D392" s="11"/>
      <c r="E392" s="11"/>
      <c r="F392" s="11"/>
      <c r="G392" s="11"/>
      <c r="H392" s="11"/>
    </row>
    <row r="393" spans="4:8" ht="13.5">
      <c r="D393" s="11"/>
      <c r="E393" s="11"/>
      <c r="F393" s="11"/>
      <c r="G393" s="11"/>
      <c r="H393" s="11"/>
    </row>
    <row r="394" spans="4:8" ht="13.5">
      <c r="D394" s="11"/>
      <c r="E394" s="11"/>
      <c r="F394" s="11"/>
      <c r="G394" s="11"/>
      <c r="H394" s="11"/>
    </row>
    <row r="395" spans="4:8" ht="13.5">
      <c r="D395" s="11"/>
      <c r="E395" s="11"/>
      <c r="F395" s="11"/>
      <c r="G395" s="11"/>
      <c r="H395" s="11"/>
    </row>
    <row r="396" spans="4:8" ht="13.5">
      <c r="D396" s="11"/>
      <c r="E396" s="11"/>
      <c r="F396" s="11"/>
      <c r="G396" s="11"/>
      <c r="H396" s="11"/>
    </row>
    <row r="397" spans="4:8" ht="13.5">
      <c r="D397" s="11"/>
      <c r="E397" s="11"/>
      <c r="F397" s="11"/>
      <c r="G397" s="11"/>
      <c r="H397" s="11"/>
    </row>
    <row r="398" spans="4:8" ht="13.5">
      <c r="D398" s="11"/>
      <c r="E398" s="11"/>
      <c r="F398" s="11"/>
      <c r="G398" s="11"/>
      <c r="H398" s="11"/>
    </row>
    <row r="399" spans="4:8" ht="13.5">
      <c r="D399" s="11"/>
      <c r="E399" s="11"/>
      <c r="F399" s="11"/>
      <c r="G399" s="11"/>
      <c r="H399" s="11"/>
    </row>
    <row r="400" spans="4:8" ht="13.5">
      <c r="D400" s="11"/>
      <c r="E400" s="11"/>
      <c r="F400" s="11"/>
      <c r="G400" s="11"/>
      <c r="H400" s="11"/>
    </row>
    <row r="401" spans="4:8" ht="13.5">
      <c r="D401" s="11"/>
      <c r="E401" s="11"/>
      <c r="F401" s="11"/>
      <c r="G401" s="11"/>
      <c r="H401" s="11"/>
    </row>
    <row r="402" spans="4:8" ht="13.5">
      <c r="D402" s="11"/>
      <c r="E402" s="11"/>
      <c r="F402" s="11"/>
      <c r="G402" s="11"/>
      <c r="H402" s="11"/>
    </row>
    <row r="403" spans="4:8" ht="13.5">
      <c r="D403" s="11"/>
      <c r="E403" s="11"/>
      <c r="F403" s="11"/>
      <c r="G403" s="11"/>
      <c r="H403" s="11"/>
    </row>
    <row r="404" spans="4:8" ht="13.5">
      <c r="D404" s="11"/>
      <c r="E404" s="11"/>
      <c r="F404" s="11"/>
      <c r="G404" s="11"/>
      <c r="H404" s="11"/>
    </row>
    <row r="405" spans="4:8" ht="13.5">
      <c r="D405" s="11"/>
      <c r="E405" s="11"/>
      <c r="F405" s="11"/>
      <c r="G405" s="11"/>
      <c r="H405" s="11"/>
    </row>
    <row r="406" spans="4:8" ht="13.5">
      <c r="D406" s="11"/>
      <c r="E406" s="11"/>
      <c r="F406" s="11"/>
      <c r="G406" s="11"/>
      <c r="H406" s="11"/>
    </row>
    <row r="407" spans="4:8" ht="13.5">
      <c r="D407" s="11"/>
      <c r="E407" s="11"/>
      <c r="F407" s="11"/>
      <c r="G407" s="11"/>
      <c r="H407" s="11"/>
    </row>
    <row r="408" spans="4:8" ht="13.5">
      <c r="D408" s="11"/>
      <c r="E408" s="11"/>
      <c r="F408" s="11"/>
      <c r="G408" s="11"/>
      <c r="H408" s="11"/>
    </row>
    <row r="409" spans="4:8" ht="13.5">
      <c r="D409" s="11"/>
      <c r="E409" s="11"/>
      <c r="F409" s="11"/>
      <c r="G409" s="11"/>
      <c r="H409" s="11"/>
    </row>
    <row r="410" spans="4:8" ht="13.5">
      <c r="D410" s="11"/>
      <c r="E410" s="11"/>
      <c r="F410" s="11"/>
      <c r="G410" s="11"/>
      <c r="H410" s="11"/>
    </row>
    <row r="411" spans="4:8" ht="13.5">
      <c r="D411" s="11"/>
      <c r="E411" s="11"/>
      <c r="F411" s="11"/>
      <c r="G411" s="11"/>
      <c r="H411" s="11"/>
    </row>
    <row r="412" spans="4:8" ht="13.5">
      <c r="D412" s="11"/>
      <c r="E412" s="11"/>
      <c r="F412" s="11"/>
      <c r="G412" s="11"/>
      <c r="H412" s="11"/>
    </row>
    <row r="413" spans="4:8" ht="13.5">
      <c r="D413" s="11"/>
      <c r="E413" s="11"/>
      <c r="F413" s="11"/>
      <c r="G413" s="11"/>
      <c r="H413" s="11"/>
    </row>
    <row r="414" spans="4:8" ht="13.5">
      <c r="D414" s="11"/>
      <c r="E414" s="11"/>
      <c r="F414" s="11"/>
      <c r="G414" s="11"/>
      <c r="H414" s="11"/>
    </row>
    <row r="415" spans="4:8" ht="13.5">
      <c r="D415" s="11"/>
      <c r="E415" s="11"/>
      <c r="F415" s="11"/>
      <c r="G415" s="11"/>
      <c r="H415" s="11"/>
    </row>
    <row r="416" spans="4:8" ht="13.5">
      <c r="D416" s="11"/>
      <c r="E416" s="11"/>
      <c r="F416" s="11"/>
      <c r="G416" s="11"/>
      <c r="H416" s="11"/>
    </row>
    <row r="417" spans="4:8" ht="13.5">
      <c r="D417" s="11"/>
      <c r="E417" s="11"/>
      <c r="F417" s="11"/>
      <c r="G417" s="11"/>
      <c r="H417" s="11"/>
    </row>
    <row r="418" spans="4:8" ht="13.5">
      <c r="D418" s="11"/>
      <c r="E418" s="11"/>
      <c r="F418" s="11"/>
      <c r="G418" s="11"/>
      <c r="H418" s="11"/>
    </row>
    <row r="419" spans="4:8" ht="13.5">
      <c r="D419" s="11"/>
      <c r="E419" s="11"/>
      <c r="F419" s="11"/>
      <c r="G419" s="11"/>
      <c r="H419" s="11"/>
    </row>
    <row r="420" spans="4:8" ht="13.5">
      <c r="D420" s="11"/>
      <c r="E420" s="11"/>
      <c r="F420" s="11"/>
      <c r="G420" s="11"/>
      <c r="H420" s="11"/>
    </row>
    <row r="421" spans="4:8" ht="13.5">
      <c r="D421" s="11"/>
      <c r="E421" s="11"/>
      <c r="F421" s="11"/>
      <c r="G421" s="11"/>
      <c r="H421" s="11"/>
    </row>
    <row r="422" spans="4:8" ht="13.5">
      <c r="D422" s="11"/>
      <c r="E422" s="11"/>
      <c r="F422" s="11"/>
      <c r="G422" s="11"/>
      <c r="H422" s="11"/>
    </row>
    <row r="423" spans="4:8" ht="13.5">
      <c r="D423" s="11"/>
      <c r="E423" s="11"/>
      <c r="F423" s="11"/>
      <c r="G423" s="11"/>
      <c r="H423" s="11"/>
    </row>
    <row r="424" spans="4:8" ht="13.5">
      <c r="D424" s="11"/>
      <c r="E424" s="11"/>
      <c r="F424" s="11"/>
      <c r="G424" s="11"/>
      <c r="H424" s="11"/>
    </row>
    <row r="425" spans="4:8" ht="13.5">
      <c r="D425" s="11"/>
      <c r="E425" s="11"/>
      <c r="F425" s="11"/>
      <c r="G425" s="11"/>
      <c r="H425" s="11"/>
    </row>
    <row r="426" spans="4:8" ht="13.5">
      <c r="D426" s="11"/>
      <c r="E426" s="11"/>
      <c r="F426" s="11"/>
      <c r="G426" s="11"/>
      <c r="H426" s="11"/>
    </row>
    <row r="427" spans="4:8" ht="13.5">
      <c r="D427" s="11"/>
      <c r="E427" s="11"/>
      <c r="F427" s="11"/>
      <c r="G427" s="11"/>
      <c r="H427" s="11"/>
    </row>
    <row r="428" spans="4:8" ht="13.5">
      <c r="D428" s="11"/>
      <c r="E428" s="11"/>
      <c r="F428" s="11"/>
      <c r="G428" s="11"/>
      <c r="H428" s="11"/>
    </row>
    <row r="429" spans="4:8" ht="13.5">
      <c r="D429" s="11"/>
      <c r="E429" s="11"/>
      <c r="F429" s="11"/>
      <c r="G429" s="11"/>
      <c r="H429" s="11"/>
    </row>
    <row r="430" spans="4:8" ht="13.5">
      <c r="D430" s="11"/>
      <c r="E430" s="11"/>
      <c r="F430" s="11"/>
      <c r="G430" s="11"/>
      <c r="H430" s="11"/>
    </row>
    <row r="431" spans="4:8" ht="13.5">
      <c r="D431" s="11"/>
      <c r="E431" s="11"/>
      <c r="F431" s="11"/>
      <c r="G431" s="11"/>
      <c r="H431" s="11"/>
    </row>
    <row r="432" spans="4:8" ht="13.5">
      <c r="D432" s="11"/>
      <c r="E432" s="11"/>
      <c r="F432" s="11"/>
      <c r="G432" s="11"/>
      <c r="H432" s="11"/>
    </row>
    <row r="433" spans="4:8" ht="13.5">
      <c r="D433" s="11"/>
      <c r="E433" s="11"/>
      <c r="F433" s="11"/>
      <c r="G433" s="11"/>
      <c r="H433" s="11"/>
    </row>
    <row r="434" spans="4:8" ht="13.5">
      <c r="D434" s="11"/>
      <c r="E434" s="11"/>
      <c r="F434" s="11"/>
      <c r="G434" s="11"/>
      <c r="H434" s="11"/>
    </row>
    <row r="435" spans="4:8" ht="13.5">
      <c r="D435" s="11"/>
      <c r="E435" s="11"/>
      <c r="F435" s="11"/>
      <c r="G435" s="11"/>
      <c r="H435" s="11"/>
    </row>
    <row r="436" spans="4:8" ht="13.5">
      <c r="D436" s="11"/>
      <c r="E436" s="11"/>
      <c r="F436" s="11"/>
      <c r="G436" s="11"/>
      <c r="H436" s="11"/>
    </row>
    <row r="437" spans="4:8" ht="13.5">
      <c r="D437" s="11"/>
      <c r="E437" s="11"/>
      <c r="F437" s="11"/>
      <c r="G437" s="11"/>
      <c r="H437" s="11"/>
    </row>
    <row r="438" spans="4:8" ht="13.5">
      <c r="D438" s="11"/>
      <c r="E438" s="11"/>
      <c r="F438" s="11"/>
      <c r="G438" s="11"/>
      <c r="H438" s="11"/>
    </row>
    <row r="439" spans="4:8" ht="13.5">
      <c r="D439" s="11"/>
      <c r="E439" s="11"/>
      <c r="F439" s="11"/>
      <c r="G439" s="11"/>
      <c r="H439" s="11"/>
    </row>
    <row r="440" spans="4:8" ht="13.5">
      <c r="D440" s="11"/>
      <c r="E440" s="11"/>
      <c r="F440" s="11"/>
      <c r="G440" s="11"/>
      <c r="H440" s="11"/>
    </row>
    <row r="441" spans="4:8" ht="13.5">
      <c r="D441" s="11"/>
      <c r="E441" s="11"/>
      <c r="F441" s="11"/>
      <c r="G441" s="11"/>
      <c r="H441" s="11"/>
    </row>
    <row r="442" spans="4:8" ht="13.5">
      <c r="D442" s="11"/>
      <c r="E442" s="11"/>
      <c r="F442" s="11"/>
      <c r="G442" s="11"/>
      <c r="H442" s="11"/>
    </row>
    <row r="443" spans="4:8" ht="13.5">
      <c r="D443" s="11"/>
      <c r="E443" s="11"/>
      <c r="F443" s="11"/>
      <c r="G443" s="11"/>
      <c r="H443" s="11"/>
    </row>
    <row r="444" spans="4:8" ht="13.5">
      <c r="D444" s="11"/>
      <c r="E444" s="11"/>
      <c r="F444" s="11"/>
      <c r="G444" s="11"/>
      <c r="H444" s="11"/>
    </row>
    <row r="445" spans="4:8" ht="13.5">
      <c r="D445" s="11"/>
      <c r="E445" s="11"/>
      <c r="F445" s="11"/>
      <c r="G445" s="11"/>
      <c r="H445" s="11"/>
    </row>
    <row r="446" spans="4:8" ht="13.5">
      <c r="D446" s="11"/>
      <c r="E446" s="11"/>
      <c r="F446" s="11"/>
      <c r="G446" s="11"/>
      <c r="H446" s="11"/>
    </row>
    <row r="447" spans="4:8" ht="13.5">
      <c r="D447" s="11"/>
      <c r="E447" s="11"/>
      <c r="F447" s="11"/>
      <c r="G447" s="11"/>
      <c r="H447" s="11"/>
    </row>
    <row r="448" spans="4:8" ht="13.5">
      <c r="D448" s="11"/>
      <c r="E448" s="11"/>
      <c r="F448" s="11"/>
      <c r="G448" s="11"/>
      <c r="H448" s="11"/>
    </row>
    <row r="449" spans="4:8" ht="13.5">
      <c r="D449" s="11"/>
      <c r="E449" s="11"/>
      <c r="F449" s="11"/>
      <c r="G449" s="11"/>
      <c r="H449" s="11"/>
    </row>
    <row r="450" spans="4:8" ht="13.5">
      <c r="D450" s="11"/>
      <c r="E450" s="11"/>
      <c r="F450" s="11"/>
      <c r="G450" s="11"/>
      <c r="H450" s="11"/>
    </row>
    <row r="451" spans="4:8" ht="13.5">
      <c r="D451" s="11"/>
      <c r="E451" s="11"/>
      <c r="F451" s="11"/>
      <c r="G451" s="11"/>
      <c r="H451" s="11"/>
    </row>
    <row r="452" spans="4:8" ht="13.5">
      <c r="D452" s="11"/>
      <c r="E452" s="11"/>
      <c r="F452" s="11"/>
      <c r="G452" s="11"/>
      <c r="H452" s="11"/>
    </row>
    <row r="453" spans="4:8" ht="13.5">
      <c r="D453" s="11"/>
      <c r="E453" s="11"/>
      <c r="F453" s="11"/>
      <c r="G453" s="11"/>
      <c r="H453" s="11"/>
    </row>
    <row r="454" spans="4:8" ht="13.5">
      <c r="D454" s="11"/>
      <c r="E454" s="11"/>
      <c r="F454" s="11"/>
      <c r="G454" s="11"/>
      <c r="H454" s="11"/>
    </row>
    <row r="455" spans="4:8" ht="13.5">
      <c r="D455" s="11"/>
      <c r="E455" s="11"/>
      <c r="F455" s="11"/>
      <c r="G455" s="11"/>
      <c r="H455" s="11"/>
    </row>
    <row r="456" spans="4:8" ht="13.5">
      <c r="D456" s="11"/>
      <c r="E456" s="11"/>
      <c r="F456" s="11"/>
      <c r="G456" s="11"/>
      <c r="H456" s="11"/>
    </row>
    <row r="457" spans="4:8" ht="13.5">
      <c r="D457" s="11"/>
      <c r="E457" s="11"/>
      <c r="F457" s="11"/>
      <c r="G457" s="11"/>
      <c r="H457" s="11"/>
    </row>
    <row r="458" spans="4:8" ht="13.5">
      <c r="D458" s="11"/>
      <c r="E458" s="11"/>
      <c r="F458" s="11"/>
      <c r="G458" s="11"/>
      <c r="H458" s="11"/>
    </row>
    <row r="459" spans="4:8" ht="13.5">
      <c r="D459" s="11"/>
      <c r="E459" s="11"/>
      <c r="F459" s="11"/>
      <c r="G459" s="11"/>
      <c r="H459" s="11"/>
    </row>
    <row r="460" spans="4:8" ht="13.5">
      <c r="D460" s="11"/>
      <c r="E460" s="11"/>
      <c r="F460" s="11"/>
      <c r="G460" s="11"/>
      <c r="H460" s="11"/>
    </row>
    <row r="461" spans="4:8" ht="13.5">
      <c r="D461" s="11"/>
      <c r="E461" s="11"/>
      <c r="F461" s="11"/>
      <c r="G461" s="11"/>
      <c r="H461" s="11"/>
    </row>
    <row r="462" spans="4:8" ht="13.5">
      <c r="D462" s="11"/>
      <c r="E462" s="11"/>
      <c r="F462" s="11"/>
      <c r="G462" s="11"/>
      <c r="H462" s="11"/>
    </row>
    <row r="463" spans="4:8" ht="13.5">
      <c r="D463" s="11"/>
      <c r="E463" s="11"/>
      <c r="F463" s="11"/>
      <c r="G463" s="11"/>
      <c r="H463" s="11"/>
    </row>
    <row r="464" spans="4:8" ht="13.5">
      <c r="D464" s="11"/>
      <c r="E464" s="11"/>
      <c r="F464" s="11"/>
      <c r="G464" s="11"/>
      <c r="H464" s="11"/>
    </row>
    <row r="465" spans="4:8" ht="13.5">
      <c r="D465" s="11"/>
      <c r="E465" s="11"/>
      <c r="F465" s="11"/>
      <c r="G465" s="11"/>
      <c r="H465" s="11"/>
    </row>
    <row r="466" spans="4:8" ht="13.5">
      <c r="D466" s="11"/>
      <c r="E466" s="11"/>
      <c r="F466" s="11"/>
      <c r="G466" s="11"/>
      <c r="H466" s="11"/>
    </row>
    <row r="467" spans="4:8" ht="13.5">
      <c r="D467" s="11"/>
      <c r="E467" s="11"/>
      <c r="F467" s="11"/>
      <c r="G467" s="11"/>
      <c r="H467" s="11"/>
    </row>
    <row r="468" spans="4:8" ht="13.5">
      <c r="D468" s="11"/>
      <c r="E468" s="11"/>
      <c r="F468" s="11"/>
      <c r="G468" s="11"/>
      <c r="H468" s="11"/>
    </row>
    <row r="469" spans="4:8" ht="13.5">
      <c r="D469" s="11"/>
      <c r="E469" s="11"/>
      <c r="F469" s="11"/>
      <c r="G469" s="11"/>
      <c r="H469" s="11"/>
    </row>
    <row r="470" spans="4:8" ht="13.5">
      <c r="D470" s="11"/>
      <c r="E470" s="11"/>
      <c r="F470" s="11"/>
      <c r="G470" s="11"/>
      <c r="H470" s="11"/>
    </row>
    <row r="471" spans="4:8" ht="13.5">
      <c r="D471" s="11"/>
      <c r="E471" s="11"/>
      <c r="F471" s="11"/>
      <c r="G471" s="11"/>
      <c r="H471" s="11"/>
    </row>
    <row r="472" spans="4:8" ht="13.5">
      <c r="D472" s="11"/>
      <c r="E472" s="11"/>
      <c r="F472" s="11"/>
      <c r="G472" s="11"/>
      <c r="H472" s="11"/>
    </row>
    <row r="473" spans="4:8" ht="13.5">
      <c r="D473" s="11"/>
      <c r="E473" s="11"/>
      <c r="F473" s="11"/>
      <c r="G473" s="11"/>
      <c r="H473" s="11"/>
    </row>
    <row r="474" spans="4:8" ht="13.5">
      <c r="D474" s="11"/>
      <c r="E474" s="11"/>
      <c r="F474" s="11"/>
      <c r="G474" s="11"/>
      <c r="H474" s="11"/>
    </row>
    <row r="475" spans="4:8" ht="13.5">
      <c r="D475" s="11"/>
      <c r="E475" s="11"/>
      <c r="F475" s="11"/>
      <c r="G475" s="11"/>
      <c r="H475" s="11"/>
    </row>
    <row r="476" spans="4:8" ht="13.5">
      <c r="D476" s="11"/>
      <c r="E476" s="11"/>
      <c r="F476" s="11"/>
      <c r="G476" s="11"/>
      <c r="H476" s="11"/>
    </row>
    <row r="477" spans="4:8" ht="13.5">
      <c r="D477" s="11"/>
      <c r="E477" s="11"/>
      <c r="F477" s="11"/>
      <c r="G477" s="11"/>
      <c r="H477" s="11"/>
    </row>
    <row r="478" spans="4:8" ht="13.5">
      <c r="D478" s="11"/>
      <c r="E478" s="11"/>
      <c r="F478" s="11"/>
      <c r="G478" s="11"/>
      <c r="H478" s="11"/>
    </row>
    <row r="479" spans="4:8" ht="13.5">
      <c r="D479" s="11"/>
      <c r="E479" s="11"/>
      <c r="F479" s="11"/>
      <c r="G479" s="11"/>
      <c r="H479" s="11"/>
    </row>
    <row r="480" spans="4:8" ht="13.5">
      <c r="D480" s="11"/>
      <c r="E480" s="11"/>
      <c r="F480" s="11"/>
      <c r="G480" s="11"/>
      <c r="H480" s="11"/>
    </row>
    <row r="481" spans="4:8" ht="13.5">
      <c r="D481" s="11"/>
      <c r="E481" s="11"/>
      <c r="F481" s="11"/>
      <c r="G481" s="11"/>
      <c r="H481" s="11"/>
    </row>
    <row r="482" spans="4:8" ht="13.5">
      <c r="D482" s="11"/>
      <c r="E482" s="11"/>
      <c r="F482" s="11"/>
      <c r="G482" s="11"/>
      <c r="H482" s="11"/>
    </row>
    <row r="483" spans="4:8" ht="13.5">
      <c r="D483" s="11"/>
      <c r="E483" s="11"/>
      <c r="F483" s="11"/>
      <c r="G483" s="11"/>
      <c r="H483" s="11"/>
    </row>
    <row r="484" spans="4:8" ht="13.5">
      <c r="D484" s="11"/>
      <c r="E484" s="11"/>
      <c r="F484" s="11"/>
      <c r="G484" s="11"/>
      <c r="H484" s="11"/>
    </row>
    <row r="485" spans="4:8" ht="13.5">
      <c r="D485" s="11"/>
      <c r="E485" s="11"/>
      <c r="F485" s="11"/>
      <c r="G485" s="11"/>
      <c r="H485" s="11"/>
    </row>
    <row r="486" spans="4:8" ht="13.5">
      <c r="D486" s="11"/>
      <c r="E486" s="11"/>
      <c r="F486" s="11"/>
      <c r="G486" s="11"/>
      <c r="H486" s="11"/>
    </row>
    <row r="487" spans="4:8" ht="13.5">
      <c r="D487" s="11"/>
      <c r="E487" s="11"/>
      <c r="F487" s="11"/>
      <c r="G487" s="11"/>
      <c r="H487" s="11"/>
    </row>
    <row r="488" spans="4:8" ht="13.5">
      <c r="D488" s="11"/>
      <c r="E488" s="11"/>
      <c r="F488" s="11"/>
      <c r="G488" s="11"/>
      <c r="H488" s="11"/>
    </row>
    <row r="489" spans="4:8" ht="13.5">
      <c r="D489" s="11"/>
      <c r="E489" s="11"/>
      <c r="F489" s="11"/>
      <c r="G489" s="11"/>
      <c r="H489" s="11"/>
    </row>
    <row r="490" spans="4:8" ht="13.5">
      <c r="D490" s="11"/>
      <c r="E490" s="11"/>
      <c r="F490" s="11"/>
      <c r="G490" s="11"/>
      <c r="H490" s="11"/>
    </row>
    <row r="491" spans="4:8" ht="13.5">
      <c r="D491" s="11"/>
      <c r="E491" s="11"/>
      <c r="F491" s="11"/>
      <c r="G491" s="11"/>
      <c r="H491" s="11"/>
    </row>
    <row r="492" spans="4:8" ht="13.5">
      <c r="D492" s="11"/>
      <c r="E492" s="11"/>
      <c r="F492" s="11"/>
      <c r="G492" s="11"/>
      <c r="H492" s="11"/>
    </row>
    <row r="493" spans="4:8" ht="13.5">
      <c r="D493" s="11"/>
      <c r="E493" s="11"/>
      <c r="F493" s="11"/>
      <c r="G493" s="11"/>
      <c r="H493" s="11"/>
    </row>
    <row r="494" spans="4:8" ht="13.5">
      <c r="D494" s="11"/>
      <c r="E494" s="11"/>
      <c r="F494" s="11"/>
      <c r="G494" s="11"/>
      <c r="H494" s="11"/>
    </row>
    <row r="495" spans="4:8" ht="13.5">
      <c r="D495" s="11"/>
      <c r="E495" s="11"/>
      <c r="F495" s="11"/>
      <c r="G495" s="11"/>
      <c r="H495" s="11"/>
    </row>
    <row r="496" spans="4:8" ht="13.5">
      <c r="D496" s="11"/>
      <c r="E496" s="11"/>
      <c r="F496" s="11"/>
      <c r="G496" s="11"/>
      <c r="H496" s="11"/>
    </row>
    <row r="497" spans="4:8" ht="13.5">
      <c r="D497" s="11"/>
      <c r="E497" s="11"/>
      <c r="F497" s="11"/>
      <c r="G497" s="11"/>
      <c r="H497" s="11"/>
    </row>
    <row r="498" spans="4:8" ht="13.5">
      <c r="D498" s="11"/>
      <c r="E498" s="11"/>
      <c r="F498" s="11"/>
      <c r="G498" s="11"/>
      <c r="H498" s="11"/>
    </row>
    <row r="499" spans="4:8" ht="13.5">
      <c r="D499" s="11"/>
      <c r="E499" s="11"/>
      <c r="F499" s="11"/>
      <c r="G499" s="11"/>
      <c r="H499" s="11"/>
    </row>
    <row r="500" spans="4:8" ht="13.5">
      <c r="D500" s="11"/>
      <c r="E500" s="11"/>
      <c r="F500" s="11"/>
      <c r="G500" s="11"/>
      <c r="H500" s="11"/>
    </row>
    <row r="501" spans="4:8" ht="13.5">
      <c r="D501" s="11"/>
      <c r="E501" s="11"/>
      <c r="F501" s="11"/>
      <c r="G501" s="11"/>
      <c r="H501" s="11"/>
    </row>
    <row r="502" spans="4:8" ht="13.5">
      <c r="D502" s="11"/>
      <c r="E502" s="11"/>
      <c r="F502" s="11"/>
      <c r="G502" s="11"/>
      <c r="H502" s="11"/>
    </row>
    <row r="503" spans="4:8" ht="13.5">
      <c r="D503" s="11"/>
      <c r="E503" s="11"/>
      <c r="F503" s="11"/>
      <c r="G503" s="11"/>
      <c r="H503" s="11"/>
    </row>
    <row r="504" spans="4:8" ht="13.5">
      <c r="D504" s="11"/>
      <c r="E504" s="11"/>
      <c r="F504" s="11"/>
      <c r="G504" s="11"/>
      <c r="H504" s="11"/>
    </row>
    <row r="505" spans="4:8" ht="13.5">
      <c r="D505" s="11"/>
      <c r="E505" s="11"/>
      <c r="F505" s="11"/>
      <c r="G505" s="11"/>
      <c r="H505" s="11"/>
    </row>
    <row r="506" spans="4:8" ht="13.5">
      <c r="D506" s="11"/>
      <c r="E506" s="11"/>
      <c r="F506" s="11"/>
      <c r="G506" s="11"/>
      <c r="H506" s="11"/>
    </row>
    <row r="507" spans="4:8" ht="13.5">
      <c r="D507" s="11"/>
      <c r="E507" s="11"/>
      <c r="F507" s="11"/>
      <c r="G507" s="11"/>
      <c r="H507" s="11"/>
    </row>
    <row r="508" spans="4:8" ht="13.5">
      <c r="D508" s="11"/>
      <c r="E508" s="11"/>
      <c r="F508" s="11"/>
      <c r="G508" s="11"/>
      <c r="H508" s="11"/>
    </row>
    <row r="509" spans="4:8" ht="13.5">
      <c r="D509" s="11"/>
      <c r="E509" s="11"/>
      <c r="F509" s="11"/>
      <c r="G509" s="11"/>
      <c r="H509" s="11"/>
    </row>
    <row r="510" spans="4:8" ht="13.5">
      <c r="D510" s="11"/>
      <c r="E510" s="11"/>
      <c r="F510" s="11"/>
      <c r="G510" s="11"/>
      <c r="H510" s="11"/>
    </row>
    <row r="511" spans="4:8" ht="13.5">
      <c r="D511" s="11"/>
      <c r="E511" s="11"/>
      <c r="F511" s="11"/>
      <c r="G511" s="11"/>
      <c r="H511" s="11"/>
    </row>
    <row r="512" spans="4:8" ht="13.5">
      <c r="D512" s="11"/>
      <c r="E512" s="11"/>
      <c r="F512" s="11"/>
      <c r="G512" s="11"/>
      <c r="H512" s="11"/>
    </row>
    <row r="513" spans="4:8" ht="13.5">
      <c r="D513" s="11"/>
      <c r="E513" s="11"/>
      <c r="F513" s="11"/>
      <c r="G513" s="11"/>
      <c r="H513" s="11"/>
    </row>
    <row r="514" spans="4:8" ht="13.5">
      <c r="D514" s="11"/>
      <c r="E514" s="11"/>
      <c r="F514" s="11"/>
      <c r="G514" s="11"/>
      <c r="H514" s="11"/>
    </row>
    <row r="515" spans="4:8" ht="13.5">
      <c r="D515" s="11"/>
      <c r="E515" s="11"/>
      <c r="F515" s="11"/>
      <c r="G515" s="11"/>
      <c r="H515" s="11"/>
    </row>
    <row r="516" spans="4:8" ht="13.5">
      <c r="D516" s="11"/>
      <c r="E516" s="11"/>
      <c r="F516" s="11"/>
      <c r="G516" s="11"/>
      <c r="H516" s="11"/>
    </row>
    <row r="517" spans="4:8" ht="13.5">
      <c r="D517" s="11"/>
      <c r="E517" s="11"/>
      <c r="F517" s="11"/>
      <c r="G517" s="11"/>
      <c r="H517" s="11"/>
    </row>
    <row r="518" spans="4:8" ht="13.5">
      <c r="D518" s="11"/>
      <c r="E518" s="11"/>
      <c r="F518" s="11"/>
      <c r="G518" s="11"/>
      <c r="H518" s="11"/>
    </row>
    <row r="519" spans="4:8" ht="13.5">
      <c r="D519" s="11"/>
      <c r="E519" s="11"/>
      <c r="F519" s="11"/>
      <c r="G519" s="11"/>
      <c r="H519" s="11"/>
    </row>
    <row r="520" spans="4:8" ht="13.5">
      <c r="D520" s="11"/>
      <c r="E520" s="11"/>
      <c r="F520" s="11"/>
      <c r="G520" s="11"/>
      <c r="H520" s="11"/>
    </row>
    <row r="521" spans="4:8" ht="13.5">
      <c r="D521" s="11"/>
      <c r="E521" s="11"/>
      <c r="F521" s="11"/>
      <c r="G521" s="11"/>
      <c r="H521" s="11"/>
    </row>
    <row r="522" spans="4:8" ht="13.5">
      <c r="D522" s="11"/>
      <c r="E522" s="11"/>
      <c r="F522" s="11"/>
      <c r="G522" s="11"/>
      <c r="H522" s="11"/>
    </row>
    <row r="523" spans="4:8" ht="13.5">
      <c r="D523" s="11"/>
      <c r="E523" s="11"/>
      <c r="F523" s="11"/>
      <c r="G523" s="11"/>
      <c r="H523" s="11"/>
    </row>
    <row r="524" spans="4:8" ht="13.5">
      <c r="D524" s="11"/>
      <c r="E524" s="11"/>
      <c r="F524" s="11"/>
      <c r="G524" s="11"/>
      <c r="H524" s="11"/>
    </row>
    <row r="525" spans="4:8" ht="13.5">
      <c r="D525" s="11"/>
      <c r="E525" s="11"/>
      <c r="F525" s="11"/>
      <c r="G525" s="11"/>
      <c r="H525" s="11"/>
    </row>
    <row r="526" spans="4:8" ht="13.5">
      <c r="D526" s="11"/>
      <c r="E526" s="11"/>
      <c r="F526" s="11"/>
      <c r="G526" s="11"/>
      <c r="H526" s="11"/>
    </row>
    <row r="527" spans="4:8" ht="13.5">
      <c r="D527" s="11"/>
      <c r="E527" s="11"/>
      <c r="F527" s="11"/>
      <c r="G527" s="11"/>
      <c r="H527" s="11"/>
    </row>
    <row r="528" spans="4:8" ht="13.5">
      <c r="D528" s="11"/>
      <c r="E528" s="11"/>
      <c r="F528" s="11"/>
      <c r="G528" s="11"/>
      <c r="H528" s="11"/>
    </row>
    <row r="529" spans="4:8" ht="13.5">
      <c r="D529" s="11"/>
      <c r="E529" s="11"/>
      <c r="F529" s="11"/>
      <c r="G529" s="11"/>
      <c r="H529" s="11"/>
    </row>
    <row r="530" spans="4:8" ht="13.5">
      <c r="D530" s="11"/>
      <c r="E530" s="11"/>
      <c r="F530" s="11"/>
      <c r="G530" s="11"/>
      <c r="H530" s="11"/>
    </row>
    <row r="531" spans="4:8" ht="13.5">
      <c r="D531" s="11"/>
      <c r="E531" s="11"/>
      <c r="F531" s="11"/>
      <c r="G531" s="11"/>
      <c r="H531" s="11"/>
    </row>
    <row r="532" spans="4:8" ht="13.5">
      <c r="D532" s="11"/>
      <c r="E532" s="11"/>
      <c r="F532" s="11"/>
      <c r="G532" s="11"/>
      <c r="H532" s="11"/>
    </row>
    <row r="533" spans="4:8" ht="13.5">
      <c r="D533" s="11"/>
      <c r="E533" s="11"/>
      <c r="F533" s="11"/>
      <c r="G533" s="11"/>
      <c r="H533" s="11"/>
    </row>
    <row r="534" spans="4:8" ht="13.5">
      <c r="D534" s="11"/>
      <c r="E534" s="11"/>
      <c r="F534" s="11"/>
      <c r="G534" s="11"/>
      <c r="H534" s="11"/>
    </row>
    <row r="535" spans="4:8" ht="13.5">
      <c r="D535" s="11"/>
      <c r="E535" s="11"/>
      <c r="F535" s="11"/>
      <c r="G535" s="11"/>
      <c r="H535" s="11"/>
    </row>
    <row r="536" spans="4:8" ht="13.5">
      <c r="D536" s="11"/>
      <c r="E536" s="11"/>
      <c r="F536" s="11"/>
      <c r="G536" s="11"/>
      <c r="H536" s="11"/>
    </row>
    <row r="537" spans="4:8" ht="13.5">
      <c r="D537" s="11"/>
      <c r="E537" s="11"/>
      <c r="F537" s="11"/>
      <c r="G537" s="11"/>
      <c r="H537" s="11"/>
    </row>
    <row r="538" spans="4:8" ht="13.5">
      <c r="D538" s="11"/>
      <c r="E538" s="11"/>
      <c r="F538" s="11"/>
      <c r="G538" s="11"/>
      <c r="H538" s="11"/>
    </row>
    <row r="539" spans="4:8" ht="13.5">
      <c r="D539" s="11"/>
      <c r="E539" s="11"/>
      <c r="F539" s="11"/>
      <c r="G539" s="11"/>
      <c r="H539" s="11"/>
    </row>
    <row r="540" spans="4:8" ht="13.5">
      <c r="D540" s="11"/>
      <c r="E540" s="11"/>
      <c r="F540" s="11"/>
      <c r="G540" s="11"/>
      <c r="H540" s="11"/>
    </row>
    <row r="541" spans="4:8" ht="13.5">
      <c r="D541" s="11"/>
      <c r="E541" s="11"/>
      <c r="F541" s="11"/>
      <c r="G541" s="11"/>
      <c r="H541" s="11"/>
    </row>
    <row r="542" spans="4:8" ht="13.5">
      <c r="D542" s="11"/>
      <c r="E542" s="11"/>
      <c r="F542" s="11"/>
      <c r="G542" s="11"/>
      <c r="H542" s="11"/>
    </row>
  </sheetData>
  <sheetProtection/>
  <mergeCells count="24">
    <mergeCell ref="B5:C5"/>
    <mergeCell ref="F1:H1"/>
    <mergeCell ref="B6:B7"/>
    <mergeCell ref="C6:C7"/>
    <mergeCell ref="B1:C1"/>
    <mergeCell ref="F2:H2"/>
    <mergeCell ref="B3:H3"/>
    <mergeCell ref="B4:H4"/>
    <mergeCell ref="D6:D7"/>
    <mergeCell ref="E6:E7"/>
    <mergeCell ref="B9:H9"/>
    <mergeCell ref="B96:C96"/>
    <mergeCell ref="F6:F7"/>
    <mergeCell ref="G6:H6"/>
    <mergeCell ref="B160:C160"/>
    <mergeCell ref="B163:H163"/>
    <mergeCell ref="F99:F100"/>
    <mergeCell ref="G99:H99"/>
    <mergeCell ref="B102:H102"/>
    <mergeCell ref="B159:C159"/>
    <mergeCell ref="B99:B100"/>
    <mergeCell ref="C99:C100"/>
    <mergeCell ref="D99:D100"/>
    <mergeCell ref="E99:E100"/>
  </mergeCells>
  <printOptions/>
  <pageMargins left="0.6299212598425197" right="0.2755905511811024" top="0.67" bottom="0.41" header="0.56" footer="0.35"/>
  <pageSetup fitToHeight="3" fitToWidth="1" horizontalDpi="600" verticalDpi="600" orientation="portrait" pageOrder="overThenDown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17"/>
  <sheetViews>
    <sheetView workbookViewId="0" topLeftCell="A1">
      <selection activeCell="A3" sqref="A3:K3"/>
    </sheetView>
  </sheetViews>
  <sheetFormatPr defaultColWidth="9.140625" defaultRowHeight="12.75"/>
  <cols>
    <col min="1" max="1" width="23.00390625" style="0" customWidth="1"/>
    <col min="2" max="2" width="12.28125" style="0" customWidth="1"/>
    <col min="3" max="3" width="12.7109375" style="0" customWidth="1"/>
    <col min="4" max="4" width="12.8515625" style="0" customWidth="1"/>
    <col min="6" max="6" width="11.28125" style="0" customWidth="1"/>
    <col min="7" max="7" width="12.00390625" style="0" customWidth="1"/>
    <col min="8" max="8" width="12.28125" style="0" customWidth="1"/>
    <col min="9" max="9" width="11.7109375" style="0" customWidth="1"/>
    <col min="10" max="10" width="13.140625" style="0" customWidth="1"/>
    <col min="11" max="11" width="10.8515625" style="0" customWidth="1"/>
  </cols>
  <sheetData>
    <row r="1" spans="9:11" ht="15">
      <c r="I1" s="230" t="s">
        <v>218</v>
      </c>
      <c r="J1" s="231"/>
      <c r="K1" s="231"/>
    </row>
    <row r="2" spans="9:11" s="65" customFormat="1" ht="48.75" customHeight="1">
      <c r="I2" s="202" t="s">
        <v>510</v>
      </c>
      <c r="J2" s="203"/>
      <c r="K2" s="203"/>
    </row>
    <row r="3" spans="1:11" ht="50.25" customHeight="1">
      <c r="A3" s="226" t="s">
        <v>497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</row>
    <row r="4" ht="15">
      <c r="K4" s="43" t="s">
        <v>170</v>
      </c>
    </row>
    <row r="5" spans="1:11" s="44" customFormat="1" ht="12.75">
      <c r="A5" s="227" t="s">
        <v>171</v>
      </c>
      <c r="B5" s="227" t="s">
        <v>172</v>
      </c>
      <c r="C5" s="229" t="s">
        <v>220</v>
      </c>
      <c r="D5" s="229"/>
      <c r="E5" s="229"/>
      <c r="F5" s="229" t="s">
        <v>221</v>
      </c>
      <c r="G5" s="229"/>
      <c r="H5" s="229"/>
      <c r="I5" s="229" t="s">
        <v>222</v>
      </c>
      <c r="J5" s="229"/>
      <c r="K5" s="229"/>
    </row>
    <row r="6" spans="1:11" s="44" customFormat="1" ht="12.75">
      <c r="A6" s="228"/>
      <c r="B6" s="227"/>
      <c r="C6" s="229"/>
      <c r="D6" s="229"/>
      <c r="E6" s="229"/>
      <c r="F6" s="229"/>
      <c r="G6" s="229"/>
      <c r="H6" s="229"/>
      <c r="I6" s="229"/>
      <c r="J6" s="229"/>
      <c r="K6" s="229"/>
    </row>
    <row r="7" spans="1:11" s="102" customFormat="1" ht="50.25">
      <c r="A7" s="228"/>
      <c r="B7" s="227"/>
      <c r="C7" s="101" t="s">
        <v>223</v>
      </c>
      <c r="D7" s="101" t="s">
        <v>441</v>
      </c>
      <c r="E7" s="101" t="s">
        <v>174</v>
      </c>
      <c r="F7" s="101" t="s">
        <v>223</v>
      </c>
      <c r="G7" s="101" t="s">
        <v>441</v>
      </c>
      <c r="H7" s="101" t="s">
        <v>174</v>
      </c>
      <c r="I7" s="101" t="s">
        <v>223</v>
      </c>
      <c r="J7" s="101" t="s">
        <v>441</v>
      </c>
      <c r="K7" s="101" t="s">
        <v>174</v>
      </c>
    </row>
    <row r="8" spans="1:11" ht="13.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  <c r="J8" s="45">
        <v>10</v>
      </c>
      <c r="K8" s="45">
        <v>11</v>
      </c>
    </row>
    <row r="9" spans="1:11" ht="13.5">
      <c r="A9" s="224" t="s">
        <v>175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</row>
    <row r="10" spans="1:11" ht="13.5">
      <c r="A10" s="57"/>
      <c r="B10" s="58"/>
      <c r="C10" s="59"/>
      <c r="D10" s="59"/>
      <c r="E10" s="59"/>
      <c r="F10" s="60"/>
      <c r="G10" s="60"/>
      <c r="H10" s="61"/>
      <c r="I10" s="59"/>
      <c r="J10" s="59"/>
      <c r="K10" s="59"/>
    </row>
    <row r="11" spans="1:11" ht="27">
      <c r="A11" s="62" t="s">
        <v>224</v>
      </c>
      <c r="B11" s="62"/>
      <c r="C11" s="63">
        <v>0</v>
      </c>
      <c r="D11" s="63">
        <v>0</v>
      </c>
      <c r="E11" s="63">
        <v>0</v>
      </c>
      <c r="F11" s="63">
        <v>0</v>
      </c>
      <c r="G11" s="63">
        <v>0</v>
      </c>
      <c r="H11" s="63">
        <v>0</v>
      </c>
      <c r="I11" s="63">
        <v>0</v>
      </c>
      <c r="J11" s="63">
        <v>0</v>
      </c>
      <c r="K11" s="63">
        <v>0</v>
      </c>
    </row>
    <row r="12" spans="1:11" ht="13.5">
      <c r="A12" s="225" t="s">
        <v>213</v>
      </c>
      <c r="B12" s="225"/>
      <c r="C12" s="225"/>
      <c r="D12" s="225"/>
      <c r="E12" s="225"/>
      <c r="F12" s="225"/>
      <c r="G12" s="225"/>
      <c r="H12" s="225"/>
      <c r="I12" s="225"/>
      <c r="J12" s="225"/>
      <c r="K12" s="225"/>
    </row>
    <row r="13" spans="1:11" ht="13.5">
      <c r="A13" s="57"/>
      <c r="B13" s="58"/>
      <c r="C13" s="59"/>
      <c r="D13" s="61"/>
      <c r="E13" s="61"/>
      <c r="F13" s="61"/>
      <c r="G13" s="61"/>
      <c r="H13" s="60"/>
      <c r="I13" s="59"/>
      <c r="J13" s="59"/>
      <c r="K13" s="59"/>
    </row>
    <row r="14" spans="1:11" ht="27">
      <c r="A14" s="62" t="s">
        <v>225</v>
      </c>
      <c r="B14" s="62"/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ht="13.5">
      <c r="A15" s="62" t="s">
        <v>226</v>
      </c>
      <c r="B15" s="62"/>
      <c r="C15" s="63">
        <f aca="true" t="shared" si="0" ref="C15:K15">C11+C14</f>
        <v>0</v>
      </c>
      <c r="D15" s="63">
        <f t="shared" si="0"/>
        <v>0</v>
      </c>
      <c r="E15" s="63">
        <f t="shared" si="0"/>
        <v>0</v>
      </c>
      <c r="F15" s="63">
        <f t="shared" si="0"/>
        <v>0</v>
      </c>
      <c r="G15" s="63">
        <f t="shared" si="0"/>
        <v>0</v>
      </c>
      <c r="H15" s="63">
        <f t="shared" si="0"/>
        <v>0</v>
      </c>
      <c r="I15" s="63">
        <f t="shared" si="0"/>
        <v>0</v>
      </c>
      <c r="J15" s="63">
        <f t="shared" si="0"/>
        <v>0</v>
      </c>
      <c r="K15" s="63">
        <f t="shared" si="0"/>
        <v>0</v>
      </c>
    </row>
    <row r="17" spans="1:11" ht="13.5">
      <c r="A17" s="223" t="s">
        <v>430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</row>
  </sheetData>
  <sheetProtection/>
  <mergeCells count="11">
    <mergeCell ref="I1:K1"/>
    <mergeCell ref="I2:K2"/>
    <mergeCell ref="A17:K17"/>
    <mergeCell ref="A9:K9"/>
    <mergeCell ref="A12:K12"/>
    <mergeCell ref="A3:K3"/>
    <mergeCell ref="A5:A7"/>
    <mergeCell ref="B5:B7"/>
    <mergeCell ref="C5:E6"/>
    <mergeCell ref="F5:H6"/>
    <mergeCell ref="I5:K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F84"/>
  <sheetViews>
    <sheetView tabSelected="1" workbookViewId="0" topLeftCell="A1">
      <selection activeCell="F19" sqref="F19"/>
    </sheetView>
  </sheetViews>
  <sheetFormatPr defaultColWidth="9.140625" defaultRowHeight="12.75"/>
  <cols>
    <col min="1" max="1" width="48.8515625" style="0" customWidth="1"/>
    <col min="2" max="2" width="12.57421875" style="0" customWidth="1"/>
    <col min="3" max="3" width="17.7109375" style="0" customWidth="1"/>
    <col min="4" max="4" width="17.140625" style="0" customWidth="1"/>
  </cols>
  <sheetData>
    <row r="1" spans="1:4" ht="13.5">
      <c r="A1" s="37"/>
      <c r="B1" s="37"/>
      <c r="C1" s="238" t="s">
        <v>219</v>
      </c>
      <c r="D1" s="239"/>
    </row>
    <row r="2" spans="1:4" ht="51" customHeight="1">
      <c r="A2" s="37"/>
      <c r="B2" s="37"/>
      <c r="C2" s="240" t="s">
        <v>510</v>
      </c>
      <c r="D2" s="240"/>
    </row>
    <row r="3" spans="1:4" ht="15">
      <c r="A3" s="37"/>
      <c r="B3" s="37"/>
      <c r="C3" s="38"/>
      <c r="D3" s="39"/>
    </row>
    <row r="4" spans="1:4" ht="51.75" customHeight="1">
      <c r="A4" s="234" t="s">
        <v>498</v>
      </c>
      <c r="B4" s="235"/>
      <c r="C4" s="235"/>
      <c r="D4" s="235"/>
    </row>
    <row r="5" spans="1:4" ht="16.5">
      <c r="A5" s="40"/>
      <c r="B5" s="41"/>
      <c r="C5" s="42"/>
      <c r="D5" s="43" t="s">
        <v>170</v>
      </c>
    </row>
    <row r="6" spans="1:4" s="36" customFormat="1" ht="12.75">
      <c r="A6" s="229" t="s">
        <v>171</v>
      </c>
      <c r="B6" s="229" t="s">
        <v>172</v>
      </c>
      <c r="C6" s="236" t="s">
        <v>173</v>
      </c>
      <c r="D6" s="236" t="s">
        <v>174</v>
      </c>
    </row>
    <row r="7" spans="1:4" s="36" customFormat="1" ht="42.75" customHeight="1">
      <c r="A7" s="229"/>
      <c r="B7" s="229"/>
      <c r="C7" s="236"/>
      <c r="D7" s="236"/>
    </row>
    <row r="8" spans="1:4" s="47" customFormat="1" ht="13.5">
      <c r="A8" s="45">
        <v>1</v>
      </c>
      <c r="B8" s="45">
        <v>2</v>
      </c>
      <c r="C8" s="46">
        <v>3</v>
      </c>
      <c r="D8" s="46">
        <v>4</v>
      </c>
    </row>
    <row r="9" spans="1:4" s="47" customFormat="1" ht="13.5">
      <c r="A9" s="237" t="s">
        <v>175</v>
      </c>
      <c r="B9" s="237"/>
      <c r="C9" s="237"/>
      <c r="D9" s="237"/>
    </row>
    <row r="10" spans="1:4" s="47" customFormat="1" ht="13.5">
      <c r="A10" s="48" t="s">
        <v>176</v>
      </c>
      <c r="B10" s="49" t="s">
        <v>177</v>
      </c>
      <c r="C10" s="50">
        <f>'Додаток 1 Доходи'!E91-'Додоток 2 Видатки за ГР'!E311</f>
        <v>11874430.360000014</v>
      </c>
      <c r="D10" s="50">
        <f>'Додаток 1 Доходи'!F91-'Додоток 2 Видатки за ГР'!F311</f>
        <v>23731696.76999998</v>
      </c>
    </row>
    <row r="11" spans="1:4" s="47" customFormat="1" ht="13.5" hidden="1">
      <c r="A11" s="48" t="s">
        <v>178</v>
      </c>
      <c r="B11" s="49" t="s">
        <v>177</v>
      </c>
      <c r="C11" s="50"/>
      <c r="D11" s="50"/>
    </row>
    <row r="12" spans="1:4" s="47" customFormat="1" ht="13.5">
      <c r="A12" s="48" t="s">
        <v>179</v>
      </c>
      <c r="B12" s="49" t="s">
        <v>180</v>
      </c>
      <c r="C12" s="50">
        <f>C20</f>
        <v>-11874430.36</v>
      </c>
      <c r="D12" s="50">
        <f>D20+D17</f>
        <v>-23731696.770000003</v>
      </c>
    </row>
    <row r="13" spans="1:4" s="47" customFormat="1" ht="13.5" hidden="1">
      <c r="A13" s="48" t="s">
        <v>181</v>
      </c>
      <c r="B13" s="49" t="s">
        <v>180</v>
      </c>
      <c r="C13" s="50"/>
      <c r="D13" s="50"/>
    </row>
    <row r="14" spans="1:4" s="47" customFormat="1" ht="13.5">
      <c r="A14" s="48" t="s">
        <v>228</v>
      </c>
      <c r="B14" s="49">
        <v>203000</v>
      </c>
      <c r="C14" s="50">
        <f>C15+C16</f>
        <v>0</v>
      </c>
      <c r="D14" s="50">
        <f>D15+D16</f>
        <v>0</v>
      </c>
    </row>
    <row r="15" spans="1:4" s="47" customFormat="1" ht="13.5">
      <c r="A15" s="51" t="s">
        <v>229</v>
      </c>
      <c r="B15" s="52">
        <v>203410</v>
      </c>
      <c r="C15" s="53">
        <v>29339155</v>
      </c>
      <c r="D15" s="53">
        <v>0</v>
      </c>
    </row>
    <row r="16" spans="1:4" s="47" customFormat="1" ht="13.5">
      <c r="A16" s="51" t="s">
        <v>230</v>
      </c>
      <c r="B16" s="52">
        <v>203420</v>
      </c>
      <c r="C16" s="53">
        <v>-29339155</v>
      </c>
      <c r="D16" s="53">
        <v>0</v>
      </c>
    </row>
    <row r="17" spans="1:4" s="47" customFormat="1" ht="27">
      <c r="A17" s="48" t="s">
        <v>182</v>
      </c>
      <c r="B17" s="49" t="s">
        <v>183</v>
      </c>
      <c r="C17" s="50">
        <f>C18</f>
        <v>0</v>
      </c>
      <c r="D17" s="50">
        <f>-D19</f>
        <v>0</v>
      </c>
    </row>
    <row r="18" spans="1:4" s="47" customFormat="1" ht="27" hidden="1">
      <c r="A18" s="48" t="s">
        <v>184</v>
      </c>
      <c r="B18" s="49" t="s">
        <v>183</v>
      </c>
      <c r="C18" s="50">
        <f>C19</f>
        <v>0</v>
      </c>
      <c r="D18" s="50"/>
    </row>
    <row r="19" spans="1:4" s="47" customFormat="1" ht="13.5">
      <c r="A19" s="51" t="s">
        <v>185</v>
      </c>
      <c r="B19" s="52" t="s">
        <v>186</v>
      </c>
      <c r="C19" s="53">
        <v>0</v>
      </c>
      <c r="D19" s="53">
        <v>0</v>
      </c>
    </row>
    <row r="20" spans="1:4" s="47" customFormat="1" ht="27">
      <c r="A20" s="48" t="s">
        <v>187</v>
      </c>
      <c r="B20" s="49" t="s">
        <v>188</v>
      </c>
      <c r="C20" s="50">
        <f>C22-C23+C27</f>
        <v>-11874430.36</v>
      </c>
      <c r="D20" s="50">
        <f>D22-D23+D27+D24</f>
        <v>-23731696.770000003</v>
      </c>
    </row>
    <row r="21" spans="1:4" s="47" customFormat="1" ht="27" hidden="1">
      <c r="A21" s="48" t="s">
        <v>189</v>
      </c>
      <c r="B21" s="49" t="s">
        <v>188</v>
      </c>
      <c r="C21" s="50"/>
      <c r="D21" s="50"/>
    </row>
    <row r="22" spans="1:4" s="47" customFormat="1" ht="13.5">
      <c r="A22" s="51" t="s">
        <v>190</v>
      </c>
      <c r="B22" s="52" t="s">
        <v>191</v>
      </c>
      <c r="C22" s="53">
        <v>8449931.1</v>
      </c>
      <c r="D22" s="53">
        <v>8449931.1</v>
      </c>
    </row>
    <row r="23" spans="1:4" s="47" customFormat="1" ht="13.5">
      <c r="A23" s="51" t="s">
        <v>185</v>
      </c>
      <c r="B23" s="52" t="s">
        <v>192</v>
      </c>
      <c r="C23" s="53">
        <v>114011.1</v>
      </c>
      <c r="D23" s="53">
        <v>14673211.98</v>
      </c>
    </row>
    <row r="24" spans="1:4" s="47" customFormat="1" ht="13.5">
      <c r="A24" s="51" t="s">
        <v>215</v>
      </c>
      <c r="B24" s="52" t="s">
        <v>194</v>
      </c>
      <c r="C24" s="53">
        <v>0</v>
      </c>
      <c r="D24" s="53">
        <v>-104008.72</v>
      </c>
    </row>
    <row r="25" spans="1:6" s="54" customFormat="1" ht="13.5" hidden="1">
      <c r="A25" s="48" t="s">
        <v>215</v>
      </c>
      <c r="B25" s="49" t="s">
        <v>195</v>
      </c>
      <c r="C25" s="50">
        <v>0</v>
      </c>
      <c r="D25" s="50"/>
      <c r="E25" s="110"/>
      <c r="F25" s="110"/>
    </row>
    <row r="26" spans="1:4" s="54" customFormat="1" ht="20.25" customHeight="1" hidden="1">
      <c r="A26" s="48" t="s">
        <v>193</v>
      </c>
      <c r="B26" s="49" t="s">
        <v>195</v>
      </c>
      <c r="C26" s="50">
        <v>0</v>
      </c>
      <c r="D26" s="50"/>
    </row>
    <row r="27" spans="1:4" s="47" customFormat="1" ht="47.25" customHeight="1">
      <c r="A27" s="48" t="s">
        <v>196</v>
      </c>
      <c r="B27" s="49" t="s">
        <v>197</v>
      </c>
      <c r="C27" s="50">
        <v>-20210350.36</v>
      </c>
      <c r="D27" s="50">
        <v>-17404407.17</v>
      </c>
    </row>
    <row r="28" spans="1:4" s="47" customFormat="1" ht="27">
      <c r="A28" s="48" t="s">
        <v>198</v>
      </c>
      <c r="B28" s="49" t="s">
        <v>177</v>
      </c>
      <c r="C28" s="50">
        <f>C12</f>
        <v>-11874430.36</v>
      </c>
      <c r="D28" s="50">
        <f>D12</f>
        <v>-23731696.770000003</v>
      </c>
    </row>
    <row r="29" spans="1:4" s="47" customFormat="1" ht="27" hidden="1">
      <c r="A29" s="48" t="s">
        <v>199</v>
      </c>
      <c r="B29" s="49" t="s">
        <v>177</v>
      </c>
      <c r="C29" s="50"/>
      <c r="D29" s="50"/>
    </row>
    <row r="30" spans="1:4" s="47" customFormat="1" ht="13.5">
      <c r="A30" s="48" t="s">
        <v>200</v>
      </c>
      <c r="B30" s="49" t="s">
        <v>201</v>
      </c>
      <c r="C30" s="50">
        <f>C32</f>
        <v>-11874430.36</v>
      </c>
      <c r="D30" s="50">
        <f>D32+D41</f>
        <v>-23731696.770000003</v>
      </c>
    </row>
    <row r="31" spans="1:4" s="47" customFormat="1" ht="13.5" hidden="1">
      <c r="A31" s="48" t="s">
        <v>202</v>
      </c>
      <c r="B31" s="49" t="s">
        <v>201</v>
      </c>
      <c r="C31" s="50"/>
      <c r="D31" s="50"/>
    </row>
    <row r="32" spans="1:4" s="47" customFormat="1" ht="13.5">
      <c r="A32" s="48" t="s">
        <v>203</v>
      </c>
      <c r="B32" s="49" t="s">
        <v>204</v>
      </c>
      <c r="C32" s="50">
        <f>C34-C35+C40</f>
        <v>-11874430.36</v>
      </c>
      <c r="D32" s="50">
        <f>D34-D35+D40+D36</f>
        <v>-23731696.770000003</v>
      </c>
    </row>
    <row r="33" spans="1:4" s="47" customFormat="1" ht="13.5" hidden="1">
      <c r="A33" s="48" t="s">
        <v>205</v>
      </c>
      <c r="B33" s="49" t="s">
        <v>204</v>
      </c>
      <c r="C33" s="50"/>
      <c r="D33" s="50"/>
    </row>
    <row r="34" spans="1:4" s="47" customFormat="1" ht="17.25" customHeight="1">
      <c r="A34" s="51" t="s">
        <v>190</v>
      </c>
      <c r="B34" s="52" t="s">
        <v>206</v>
      </c>
      <c r="C34" s="53">
        <f>C22</f>
        <v>8449931.1</v>
      </c>
      <c r="D34" s="53">
        <f>D22</f>
        <v>8449931.1</v>
      </c>
    </row>
    <row r="35" spans="1:4" s="47" customFormat="1" ht="17.25" customHeight="1">
      <c r="A35" s="51" t="s">
        <v>185</v>
      </c>
      <c r="B35" s="52" t="s">
        <v>207</v>
      </c>
      <c r="C35" s="53">
        <f>C23+C19</f>
        <v>114011.1</v>
      </c>
      <c r="D35" s="53">
        <f>D19+D23</f>
        <v>14673211.98</v>
      </c>
    </row>
    <row r="36" spans="1:4" s="47" customFormat="1" ht="17.25" customHeight="1">
      <c r="A36" s="51" t="s">
        <v>215</v>
      </c>
      <c r="B36" s="52" t="s">
        <v>208</v>
      </c>
      <c r="C36" s="53">
        <f>C24</f>
        <v>0</v>
      </c>
      <c r="D36" s="53">
        <v>-104008.72</v>
      </c>
    </row>
    <row r="37" spans="1:4" s="47" customFormat="1" ht="13.5" hidden="1">
      <c r="A37" s="51" t="s">
        <v>193</v>
      </c>
      <c r="B37" s="52" t="s">
        <v>208</v>
      </c>
      <c r="C37" s="53">
        <f>C24</f>
        <v>0</v>
      </c>
      <c r="D37" s="53"/>
    </row>
    <row r="38" spans="1:4" s="54" customFormat="1" ht="13.5" hidden="1">
      <c r="A38" s="48" t="s">
        <v>215</v>
      </c>
      <c r="B38" s="49" t="s">
        <v>209</v>
      </c>
      <c r="C38" s="50">
        <f>C25</f>
        <v>0</v>
      </c>
      <c r="D38" s="50"/>
    </row>
    <row r="39" spans="1:4" s="54" customFormat="1" ht="13.5" hidden="1">
      <c r="A39" s="48" t="s">
        <v>193</v>
      </c>
      <c r="B39" s="49" t="s">
        <v>209</v>
      </c>
      <c r="C39" s="50">
        <f>C26</f>
        <v>0</v>
      </c>
      <c r="D39" s="50"/>
    </row>
    <row r="40" spans="1:4" s="47" customFormat="1" ht="41.25">
      <c r="A40" s="48" t="s">
        <v>196</v>
      </c>
      <c r="B40" s="49" t="s">
        <v>210</v>
      </c>
      <c r="C40" s="50">
        <f>C27</f>
        <v>-20210350.36</v>
      </c>
      <c r="D40" s="50">
        <f>D27</f>
        <v>-17404407.17</v>
      </c>
    </row>
    <row r="41" spans="1:4" s="47" customFormat="1" ht="27">
      <c r="A41" s="48" t="s">
        <v>231</v>
      </c>
      <c r="B41" s="49">
        <v>603000</v>
      </c>
      <c r="C41" s="50">
        <v>0</v>
      </c>
      <c r="D41" s="50">
        <f>D14</f>
        <v>0</v>
      </c>
    </row>
    <row r="42" spans="1:4" s="47" customFormat="1" ht="41.25">
      <c r="A42" s="48" t="s">
        <v>211</v>
      </c>
      <c r="B42" s="49" t="s">
        <v>177</v>
      </c>
      <c r="C42" s="50">
        <f>C30</f>
        <v>-11874430.36</v>
      </c>
      <c r="D42" s="50">
        <f>D30</f>
        <v>-23731696.770000003</v>
      </c>
    </row>
    <row r="43" spans="1:4" s="47" customFormat="1" ht="41.25" hidden="1">
      <c r="A43" s="48" t="s">
        <v>212</v>
      </c>
      <c r="B43" s="49" t="s">
        <v>177</v>
      </c>
      <c r="C43" s="50"/>
      <c r="D43" s="50"/>
    </row>
    <row r="44" spans="1:4" s="47" customFormat="1" ht="17.25" customHeight="1">
      <c r="A44" s="224" t="s">
        <v>213</v>
      </c>
      <c r="B44" s="224"/>
      <c r="C44" s="224"/>
      <c r="D44" s="224"/>
    </row>
    <row r="45" spans="1:4" s="47" customFormat="1" ht="13.5">
      <c r="A45" s="48" t="s">
        <v>176</v>
      </c>
      <c r="B45" s="49" t="s">
        <v>177</v>
      </c>
      <c r="C45" s="50">
        <f>'Додаток 1 Доходи'!E120-'Додоток 2 Видатки за ГР'!E437</f>
        <v>-22126269.519999996</v>
      </c>
      <c r="D45" s="50">
        <f>'Додаток 1 Доходи'!F120-'Додоток 2 Видатки за ГР'!F437</f>
        <v>-11446739.470000006</v>
      </c>
    </row>
    <row r="46" spans="1:4" s="47" customFormat="1" ht="13.5" hidden="1">
      <c r="A46" s="48" t="s">
        <v>178</v>
      </c>
      <c r="B46" s="49" t="s">
        <v>177</v>
      </c>
      <c r="C46" s="50"/>
      <c r="D46" s="50"/>
    </row>
    <row r="47" spans="1:4" s="47" customFormat="1" ht="13.5">
      <c r="A47" s="48" t="s">
        <v>179</v>
      </c>
      <c r="B47" s="49" t="s">
        <v>180</v>
      </c>
      <c r="C47" s="50">
        <f>C49+C57</f>
        <v>22126269.52</v>
      </c>
      <c r="D47" s="50">
        <f>D49+D57</f>
        <v>11446739.470000003</v>
      </c>
    </row>
    <row r="48" spans="1:4" s="47" customFormat="1" ht="13.5" hidden="1">
      <c r="A48" s="48" t="s">
        <v>181</v>
      </c>
      <c r="B48" s="49" t="s">
        <v>180</v>
      </c>
      <c r="C48" s="50"/>
      <c r="D48" s="50"/>
    </row>
    <row r="49" spans="1:4" s="47" customFormat="1" ht="27">
      <c r="A49" s="48" t="s">
        <v>182</v>
      </c>
      <c r="B49" s="49" t="s">
        <v>183</v>
      </c>
      <c r="C49" s="50">
        <f>C51-C52</f>
        <v>1409252.8</v>
      </c>
      <c r="D49" s="50">
        <f>D51-D52+D53</f>
        <v>527037.38</v>
      </c>
    </row>
    <row r="50" spans="1:4" s="47" customFormat="1" ht="27" hidden="1">
      <c r="A50" s="48" t="s">
        <v>184</v>
      </c>
      <c r="B50" s="49" t="s">
        <v>183</v>
      </c>
      <c r="C50" s="50"/>
      <c r="D50" s="50"/>
    </row>
    <row r="51" spans="1:4" s="47" customFormat="1" ht="15.75" customHeight="1">
      <c r="A51" s="51" t="s">
        <v>190</v>
      </c>
      <c r="B51" s="52" t="s">
        <v>214</v>
      </c>
      <c r="C51" s="53">
        <v>1416020.29</v>
      </c>
      <c r="D51" s="53">
        <v>1416020.29</v>
      </c>
    </row>
    <row r="52" spans="1:4" s="47" customFormat="1" ht="15.75" customHeight="1">
      <c r="A52" s="51" t="s">
        <v>185</v>
      </c>
      <c r="B52" s="52" t="s">
        <v>186</v>
      </c>
      <c r="C52" s="53">
        <v>6767.49</v>
      </c>
      <c r="D52" s="53">
        <v>1020292.77</v>
      </c>
    </row>
    <row r="53" spans="1:4" s="54" customFormat="1" ht="15.75" customHeight="1">
      <c r="A53" s="48" t="s">
        <v>215</v>
      </c>
      <c r="B53" s="49" t="s">
        <v>216</v>
      </c>
      <c r="C53" s="50"/>
      <c r="D53" s="50">
        <f>D55</f>
        <v>131309.86</v>
      </c>
    </row>
    <row r="54" spans="1:4" s="47" customFormat="1" ht="15.75" customHeight="1" hidden="1">
      <c r="A54" s="51" t="s">
        <v>193</v>
      </c>
      <c r="B54" s="52" t="s">
        <v>216</v>
      </c>
      <c r="C54" s="53"/>
      <c r="D54" s="53"/>
    </row>
    <row r="55" spans="1:4" s="47" customFormat="1" ht="15.75" customHeight="1">
      <c r="A55" s="51" t="s">
        <v>215</v>
      </c>
      <c r="B55" s="52" t="s">
        <v>217</v>
      </c>
      <c r="C55" s="53"/>
      <c r="D55" s="53">
        <v>131309.86</v>
      </c>
    </row>
    <row r="56" spans="1:4" s="47" customFormat="1" ht="15.75" customHeight="1" hidden="1">
      <c r="A56" s="51" t="s">
        <v>193</v>
      </c>
      <c r="B56" s="52" t="s">
        <v>217</v>
      </c>
      <c r="C56" s="53"/>
      <c r="D56" s="53"/>
    </row>
    <row r="57" spans="1:4" s="47" customFormat="1" ht="27">
      <c r="A57" s="48" t="s">
        <v>187</v>
      </c>
      <c r="B57" s="49" t="s">
        <v>188</v>
      </c>
      <c r="C57" s="50">
        <f>C59-C60+C65</f>
        <v>20717016.72</v>
      </c>
      <c r="D57" s="50">
        <f>D59-D60+D65</f>
        <v>10919702.090000002</v>
      </c>
    </row>
    <row r="58" spans="1:4" s="47" customFormat="1" ht="27" hidden="1">
      <c r="A58" s="48" t="s">
        <v>189</v>
      </c>
      <c r="B58" s="49" t="s">
        <v>188</v>
      </c>
      <c r="C58" s="50"/>
      <c r="D58" s="50"/>
    </row>
    <row r="59" spans="1:4" s="47" customFormat="1" ht="16.5" customHeight="1">
      <c r="A59" s="51" t="s">
        <v>190</v>
      </c>
      <c r="B59" s="52" t="s">
        <v>191</v>
      </c>
      <c r="C59" s="53">
        <v>663825.51</v>
      </c>
      <c r="D59" s="53">
        <v>663825.51</v>
      </c>
    </row>
    <row r="60" spans="1:4" s="47" customFormat="1" ht="16.5" customHeight="1">
      <c r="A60" s="51" t="s">
        <v>185</v>
      </c>
      <c r="B60" s="52" t="s">
        <v>192</v>
      </c>
      <c r="C60" s="53">
        <v>157159.15</v>
      </c>
      <c r="D60" s="53">
        <v>7148530.59</v>
      </c>
    </row>
    <row r="61" spans="1:4" s="54" customFormat="1" ht="16.5" customHeight="1">
      <c r="A61" s="48" t="s">
        <v>215</v>
      </c>
      <c r="B61" s="49" t="s">
        <v>194</v>
      </c>
      <c r="C61" s="50">
        <v>0</v>
      </c>
      <c r="D61" s="50">
        <f>D63</f>
        <v>0</v>
      </c>
    </row>
    <row r="62" spans="1:4" s="47" customFormat="1" ht="16.5" customHeight="1" hidden="1">
      <c r="A62" s="51" t="s">
        <v>193</v>
      </c>
      <c r="B62" s="52" t="s">
        <v>194</v>
      </c>
      <c r="C62" s="53"/>
      <c r="D62" s="53"/>
    </row>
    <row r="63" spans="1:4" s="47" customFormat="1" ht="16.5" customHeight="1">
      <c r="A63" s="51" t="s">
        <v>215</v>
      </c>
      <c r="B63" s="52" t="s">
        <v>195</v>
      </c>
      <c r="C63" s="53">
        <v>0</v>
      </c>
      <c r="D63" s="53">
        <v>0</v>
      </c>
    </row>
    <row r="64" spans="1:4" s="47" customFormat="1" ht="16.5" customHeight="1" hidden="1">
      <c r="A64" s="51" t="s">
        <v>193</v>
      </c>
      <c r="B64" s="52" t="s">
        <v>195</v>
      </c>
      <c r="C64" s="53"/>
      <c r="D64" s="53"/>
    </row>
    <row r="65" spans="1:4" s="47" customFormat="1" ht="41.25">
      <c r="A65" s="48" t="s">
        <v>196</v>
      </c>
      <c r="B65" s="49" t="s">
        <v>197</v>
      </c>
      <c r="C65" s="50">
        <v>20210350.36</v>
      </c>
      <c r="D65" s="50">
        <v>17404407.17</v>
      </c>
    </row>
    <row r="66" spans="1:4" s="47" customFormat="1" ht="27">
      <c r="A66" s="48" t="s">
        <v>198</v>
      </c>
      <c r="B66" s="49" t="s">
        <v>177</v>
      </c>
      <c r="C66" s="50">
        <f>C47</f>
        <v>22126269.52</v>
      </c>
      <c r="D66" s="50">
        <f>D47</f>
        <v>11446739.470000003</v>
      </c>
    </row>
    <row r="67" spans="1:4" s="47" customFormat="1" ht="27" hidden="1">
      <c r="A67" s="48" t="s">
        <v>199</v>
      </c>
      <c r="B67" s="49" t="s">
        <v>177</v>
      </c>
      <c r="C67" s="50"/>
      <c r="D67" s="50"/>
    </row>
    <row r="68" spans="1:4" s="47" customFormat="1" ht="15.75" customHeight="1">
      <c r="A68" s="48" t="s">
        <v>200</v>
      </c>
      <c r="B68" s="49" t="s">
        <v>201</v>
      </c>
      <c r="C68" s="50">
        <f>C70</f>
        <v>22126269.52</v>
      </c>
      <c r="D68" s="50">
        <f>D70</f>
        <v>11446739.470000003</v>
      </c>
    </row>
    <row r="69" spans="1:4" s="47" customFormat="1" ht="13.5" hidden="1">
      <c r="A69" s="48" t="s">
        <v>202</v>
      </c>
      <c r="B69" s="49" t="s">
        <v>201</v>
      </c>
      <c r="C69" s="50"/>
      <c r="D69" s="50"/>
    </row>
    <row r="70" spans="1:4" s="47" customFormat="1" ht="13.5">
      <c r="A70" s="48" t="s">
        <v>203</v>
      </c>
      <c r="B70" s="49" t="s">
        <v>204</v>
      </c>
      <c r="C70" s="50">
        <f>C72-C73+C78</f>
        <v>22126269.52</v>
      </c>
      <c r="D70" s="50">
        <f>D72-D73+D78+D74</f>
        <v>11446739.470000003</v>
      </c>
    </row>
    <row r="71" spans="1:4" s="47" customFormat="1" ht="13.5" hidden="1">
      <c r="A71" s="48" t="s">
        <v>205</v>
      </c>
      <c r="B71" s="49" t="s">
        <v>204</v>
      </c>
      <c r="C71" s="50"/>
      <c r="D71" s="50"/>
    </row>
    <row r="72" spans="1:4" s="47" customFormat="1" ht="13.5">
      <c r="A72" s="51" t="s">
        <v>190</v>
      </c>
      <c r="B72" s="52" t="s">
        <v>206</v>
      </c>
      <c r="C72" s="53">
        <f aca="true" t="shared" si="0" ref="C72:C77">C51+C59</f>
        <v>2079845.8</v>
      </c>
      <c r="D72" s="53">
        <f>D51+D59</f>
        <v>2079845.8</v>
      </c>
    </row>
    <row r="73" spans="1:4" s="47" customFormat="1" ht="13.5">
      <c r="A73" s="51" t="s">
        <v>185</v>
      </c>
      <c r="B73" s="52" t="s">
        <v>207</v>
      </c>
      <c r="C73" s="53">
        <f t="shared" si="0"/>
        <v>163926.63999999998</v>
      </c>
      <c r="D73" s="53">
        <f>D52+D60</f>
        <v>8168823.359999999</v>
      </c>
    </row>
    <row r="74" spans="1:4" s="54" customFormat="1" ht="13.5">
      <c r="A74" s="48" t="s">
        <v>215</v>
      </c>
      <c r="B74" s="49" t="s">
        <v>208</v>
      </c>
      <c r="C74" s="50">
        <f t="shared" si="0"/>
        <v>0</v>
      </c>
      <c r="D74" s="50">
        <f>D53+D61</f>
        <v>131309.86</v>
      </c>
    </row>
    <row r="75" spans="1:4" s="47" customFormat="1" ht="13.5" hidden="1">
      <c r="A75" s="51" t="s">
        <v>193</v>
      </c>
      <c r="B75" s="52" t="s">
        <v>208</v>
      </c>
      <c r="C75" s="53">
        <f t="shared" si="0"/>
        <v>0</v>
      </c>
      <c r="D75" s="53"/>
    </row>
    <row r="76" spans="1:4" s="47" customFormat="1" ht="13.5">
      <c r="A76" s="51" t="s">
        <v>215</v>
      </c>
      <c r="B76" s="52">
        <v>602340</v>
      </c>
      <c r="C76" s="53">
        <f t="shared" si="0"/>
        <v>0</v>
      </c>
      <c r="D76" s="53">
        <f>D55+D63</f>
        <v>131309.86</v>
      </c>
    </row>
    <row r="77" spans="1:4" s="47" customFormat="1" ht="13.5" hidden="1">
      <c r="A77" s="51" t="s">
        <v>193</v>
      </c>
      <c r="B77" s="52" t="s">
        <v>209</v>
      </c>
      <c r="C77" s="53">
        <f t="shared" si="0"/>
        <v>0</v>
      </c>
      <c r="D77" s="53"/>
    </row>
    <row r="78" spans="1:4" s="54" customFormat="1" ht="41.25">
      <c r="A78" s="48" t="s">
        <v>196</v>
      </c>
      <c r="B78" s="49" t="s">
        <v>210</v>
      </c>
      <c r="C78" s="50">
        <f>C65</f>
        <v>20210350.36</v>
      </c>
      <c r="D78" s="50">
        <f>D65</f>
        <v>17404407.17</v>
      </c>
    </row>
    <row r="79" spans="1:4" s="54" customFormat="1" ht="41.25">
      <c r="A79" s="48" t="s">
        <v>211</v>
      </c>
      <c r="B79" s="49" t="s">
        <v>177</v>
      </c>
      <c r="C79" s="50">
        <f>C68</f>
        <v>22126269.52</v>
      </c>
      <c r="D79" s="50">
        <f>D66</f>
        <v>11446739.470000003</v>
      </c>
    </row>
    <row r="80" spans="1:4" s="54" customFormat="1" ht="41.25" hidden="1">
      <c r="A80" s="48" t="s">
        <v>212</v>
      </c>
      <c r="B80" s="49" t="s">
        <v>177</v>
      </c>
      <c r="C80" s="50"/>
      <c r="D80" s="50"/>
    </row>
    <row r="81" spans="1:4" s="54" customFormat="1" ht="13.5">
      <c r="A81" s="48" t="s">
        <v>227</v>
      </c>
      <c r="B81" s="55"/>
      <c r="C81" s="56"/>
      <c r="D81" s="56"/>
    </row>
    <row r="82" spans="1:4" s="47" customFormat="1" ht="41.25" customHeight="1">
      <c r="A82" s="233" t="s">
        <v>232</v>
      </c>
      <c r="B82" s="233"/>
      <c r="C82" s="233"/>
      <c r="D82" s="233"/>
    </row>
    <row r="83" s="47" customFormat="1" ht="13.5"/>
    <row r="84" spans="1:4" s="47" customFormat="1" ht="13.5">
      <c r="A84" s="223" t="s">
        <v>430</v>
      </c>
      <c r="B84" s="232"/>
      <c r="C84" s="232"/>
      <c r="D84" s="232"/>
    </row>
    <row r="85" s="47" customFormat="1" ht="13.5"/>
    <row r="86" s="47" customFormat="1" ht="13.5"/>
    <row r="87" s="47" customFormat="1" ht="13.5"/>
    <row r="88" s="47" customFormat="1" ht="13.5"/>
    <row r="89" s="47" customFormat="1" ht="13.5"/>
    <row r="90" s="47" customFormat="1" ht="13.5"/>
    <row r="91" s="47" customFormat="1" ht="13.5"/>
    <row r="92" s="47" customFormat="1" ht="13.5"/>
    <row r="93" s="47" customFormat="1" ht="13.5"/>
    <row r="94" s="47" customFormat="1" ht="13.5"/>
    <row r="95" s="47" customFormat="1" ht="13.5"/>
    <row r="96" s="47" customFormat="1" ht="13.5"/>
    <row r="97" s="47" customFormat="1" ht="13.5"/>
    <row r="98" s="47" customFormat="1" ht="13.5"/>
    <row r="99" s="47" customFormat="1" ht="13.5"/>
    <row r="100" s="47" customFormat="1" ht="13.5"/>
    <row r="101" s="47" customFormat="1" ht="13.5"/>
    <row r="102" s="47" customFormat="1" ht="13.5"/>
    <row r="103" s="47" customFormat="1" ht="13.5"/>
    <row r="104" s="47" customFormat="1" ht="13.5"/>
    <row r="105" s="47" customFormat="1" ht="13.5"/>
    <row r="106" s="47" customFormat="1" ht="13.5"/>
    <row r="107" s="47" customFormat="1" ht="13.5"/>
    <row r="108" s="47" customFormat="1" ht="13.5"/>
    <row r="109" s="47" customFormat="1" ht="13.5"/>
  </sheetData>
  <sheetProtection/>
  <mergeCells count="11">
    <mergeCell ref="C1:D1"/>
    <mergeCell ref="C2:D2"/>
    <mergeCell ref="A84:D84"/>
    <mergeCell ref="A44:D44"/>
    <mergeCell ref="A82:D82"/>
    <mergeCell ref="A4:D4"/>
    <mergeCell ref="A6:A7"/>
    <mergeCell ref="B6:B7"/>
    <mergeCell ref="C6:C7"/>
    <mergeCell ref="D6:D7"/>
    <mergeCell ref="A9:D9"/>
  </mergeCells>
  <printOptions/>
  <pageMargins left="0.7086614173228347" right="0.56" top="0.59" bottom="0.55" header="0.31496062992125984" footer="0.31496062992125984"/>
  <pageSetup fitToHeight="2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6400 top</dc:creator>
  <cp:keywords/>
  <dc:description/>
  <cp:lastModifiedBy>user</cp:lastModifiedBy>
  <cp:lastPrinted>2024-03-13T14:54:36Z</cp:lastPrinted>
  <dcterms:created xsi:type="dcterms:W3CDTF">2021-07-22T08:47:19Z</dcterms:created>
  <dcterms:modified xsi:type="dcterms:W3CDTF">2024-03-13T14:55:54Z</dcterms:modified>
  <cp:category/>
  <cp:version/>
  <cp:contentType/>
  <cp:contentStatus/>
</cp:coreProperties>
</file>