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2"/>
  </bookViews>
  <sheets>
    <sheet name="Додаток 1 Доходи" sheetId="1" r:id="rId1"/>
    <sheet name="Додоток 2 Видатки за ГР" sheetId="2" r:id="rId2"/>
    <sheet name="Додаток 3 " sheetId="3" r:id="rId3"/>
    <sheet name="Додаток 4" sheetId="4" r:id="rId4"/>
    <sheet name="Додаток 5" sheetId="5" r:id="rId5"/>
  </sheets>
  <definedNames>
    <definedName name="_xlnm.Print_Titles" localSheetId="0">'Додаток 1 Доходи'!$7:$7</definedName>
    <definedName name="_xlnm.Print_Titles" localSheetId="2">'Додаток 3 '!$8:$8</definedName>
    <definedName name="_xlnm.Print_Titles" localSheetId="4">'Додаток 5'!$8:$8</definedName>
    <definedName name="_xlnm.Print_Titles" localSheetId="1">'Додоток 2 Видатки за ГР'!$8:$8</definedName>
    <definedName name="_xlnm.Print_Area" localSheetId="4">'Додаток 5'!$A$1:$D$86</definedName>
  </definedNames>
  <calcPr fullCalcOnLoad="1"/>
</workbook>
</file>

<file path=xl/sharedStrings.xml><?xml version="1.0" encoding="utf-8"?>
<sst xmlns="http://schemas.openxmlformats.org/spreadsheetml/2006/main" count="1257" uniqueCount="419">
  <si>
    <t>Код</t>
  </si>
  <si>
    <t>Найменування</t>
  </si>
  <si>
    <t>02</t>
  </si>
  <si>
    <t>Виконавчий комітет Тетіївської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</si>
  <si>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</si>
  <si>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</si>
  <si>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</si>
  <si>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</si>
  <si>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</si>
  <si>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</si>
  <si>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</si>
  <si>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</si>
  <si>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</si>
  <si>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</si>
  <si>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</si>
  <si>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</si>
  <si>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</si>
  <si>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</si>
  <si>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</si>
  <si>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</si>
  <si>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</si>
  <si>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</si>
  <si>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</si>
  <si>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</si>
  <si>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</si>
  <si>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</si>
  <si>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</si>
  <si>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</si>
  <si>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</si>
  <si>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</si>
  <si>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0210180</t>
  </si>
  <si>
    <t>Інша діяльність у сфері державного управління</t>
  </si>
  <si>
    <t>2610</t>
  </si>
  <si>
    <t>Субсидії та поточні трансферти підприємствам (установам, організаціям)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</si>
  <si>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</si>
  <si>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</si>
  <si>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</si>
  <si>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</si>
  <si>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</si>
  <si>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</si>
  <si>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</si>
  <si>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</si>
  <si>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0212152</t>
  </si>
  <si>
    <t>Інші програми та заходи у сфері охорони здоров’я</t>
  </si>
  <si>
    <t>0213035</t>
  </si>
  <si>
    <t>Компенсаційні виплати за пільговий проїзд окремих категорій громадян на залізничному транспорті</t>
  </si>
  <si>
    <t>0213050</t>
  </si>
  <si>
    <t>Пільгове медичне обслуговування осіб, які постраждали внаслідок Чорнобильської катастрофи</t>
  </si>
  <si>
    <t>0213121</t>
  </si>
  <si>
    <t xml:space="preserve">Утримання та забезпечення діяльності центрів соціальних служб </t>
  </si>
  <si>
    <t>0213241</t>
  </si>
  <si>
    <t>Забезпечення діяльності інших закладів у сфері соціального захисту і соціального забезпечення</t>
  </si>
  <si>
    <t>0213242</t>
  </si>
  <si>
    <t>Інші заходи у сфері соціального захисту і соціального забезпечення</t>
  </si>
  <si>
    <t>0216013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</si>
  <si>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</si>
  <si>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</si>
  <si>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</si>
  <si>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0217130</t>
  </si>
  <si>
    <t>Здійснення 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</si>
  <si>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</si>
  <si>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</si>
  <si>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</si>
  <si>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Інша діяльність у сфері дорожнього господарства</t>
  </si>
  <si>
    <t>0217680</t>
  </si>
  <si>
    <t>Членські внески до асоціацій органів місцевого самоврядування</t>
  </si>
  <si>
    <t>0217693</t>
  </si>
  <si>
    <t>Інші заходи, пов'язані з економічною діяльністю</t>
  </si>
  <si>
    <t>0218130</t>
  </si>
  <si>
    <t>Забезпечення діяльності місцевої пожежної охорони</t>
  </si>
  <si>
    <t>0218210</t>
  </si>
  <si>
    <t>Муніципальні формування з охорони громадського порядку</t>
  </si>
  <si>
    <t>0218230</t>
  </si>
  <si>
    <t>Інші заходи громадського порядку та безпеки</t>
  </si>
  <si>
    <t>06</t>
  </si>
  <si>
    <t>Відділ освіти Тетіївської міської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</si>
  <si>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</si>
  <si>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</si>
  <si>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</si>
  <si>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</si>
  <si>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2220</t>
  </si>
  <si>
    <t>Медикаменти та перев'язувальні матеріали</t>
  </si>
  <si>
    <t>2230</t>
  </si>
  <si>
    <t>Продукти харчування</t>
  </si>
  <si>
    <t>2276</t>
  </si>
  <si>
    <t>Оплата енергосервісу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</si>
  <si>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</si>
  <si>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</si>
  <si>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</si>
  <si>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</si>
  <si>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</si>
  <si>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</si>
  <si>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</si>
  <si>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</si>
  <si>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</si>
  <si>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</si>
  <si>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</si>
  <si>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</si>
  <si>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</si>
  <si>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</si>
  <si>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Інші програми, заклади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</si>
  <si>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</si>
  <si>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</si>
  <si>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</si>
  <si>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дитячо-юнацьких спортивних шкіл</t>
  </si>
  <si>
    <t>10</t>
  </si>
  <si>
    <t>Відділ культури, молоді та спорту  Тетіївської міської ради</t>
  </si>
  <si>
    <t>1010160</t>
  </si>
  <si>
    <t>1011080</t>
  </si>
  <si>
    <t>Надання спеціальної освіти мистецькими школами</t>
  </si>
  <si>
    <t>1013131</t>
  </si>
  <si>
    <t>Здійснення заходів та реалізація проектів на виконання Державної цільової соціальної програми «Молодь України»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</si>
  <si>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</si>
  <si>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</si>
  <si>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</si>
  <si>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</si>
  <si>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</si>
  <si>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</si>
  <si>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</si>
  <si>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</si>
  <si>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</si>
  <si>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</si>
  <si>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1015011</t>
  </si>
  <si>
    <t>Проведення навчально-тренувальних зборів і змагань з олімпійських видів спорту</t>
  </si>
  <si>
    <t>1015012</t>
  </si>
  <si>
    <t>Проведення навчально-тренувальних зборів і змагань з неолімпійських видів спорту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</si>
  <si>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</si>
  <si>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</si>
  <si>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</si>
  <si>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та фінансова підтримка спортивних споруд</t>
  </si>
  <si>
    <t>1015051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</si>
  <si>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</si>
  <si>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1015053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</si>
  <si>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</si>
  <si>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37</t>
  </si>
  <si>
    <t>Управління фінансів Тетіївської міської ради</t>
  </si>
  <si>
    <t>3710160</t>
  </si>
  <si>
    <t>3718710</t>
  </si>
  <si>
    <t>Резервний фонд місцевого бюджету</t>
  </si>
  <si>
    <t>9000</t>
  </si>
  <si>
    <t>Нерозподілені видатки</t>
  </si>
  <si>
    <t>Уточнений план на  звітний період</t>
  </si>
  <si>
    <t>Затверджено на рік з урахуванням змін</t>
  </si>
  <si>
    <t>Додаток 2</t>
  </si>
  <si>
    <t xml:space="preserve">% до затвердженого  плану на рік з урахуванням змін </t>
  </si>
  <si>
    <t>% до уточненого  плану з урахуванням змін на звітний період</t>
  </si>
  <si>
    <t>ЗАГАЛЬНИЙ ФОНД</t>
  </si>
  <si>
    <t>ВСЬОГО видатки загального фонду</t>
  </si>
  <si>
    <t>3210</t>
  </si>
  <si>
    <t>Капітальні трансферти підприємствам (установам, організаціям)</t>
  </si>
  <si>
    <t>0216082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</si>
  <si>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</si>
  <si>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</si>
  <si>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</si>
  <si>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0217330</t>
  </si>
  <si>
    <t>Будівництво інших об`єктів комунальної власності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</si>
  <si>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</si>
  <si>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</si>
  <si>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</si>
  <si>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</si>
  <si>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0218340</t>
  </si>
  <si>
    <t>Природоохоронні заходи за рахунок цільових фондів</t>
  </si>
  <si>
    <t>3110</t>
  </si>
  <si>
    <t>Придбання обладнання і предметів довгострокового користування</t>
  </si>
  <si>
    <t>3719770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</si>
  <si>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</si>
  <si>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</si>
  <si>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</si>
  <si>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СПЕЦІАЛЬНИЙ ФОНД</t>
  </si>
  <si>
    <t>ВСЬОГО видатки спеціального фонду</t>
  </si>
  <si>
    <t>ВСЬОГО видатки загального та спеціального фондів</t>
  </si>
  <si>
    <t>1</t>
  </si>
  <si>
    <t>2</t>
  </si>
  <si>
    <t>3</t>
  </si>
  <si>
    <t>4</t>
  </si>
  <si>
    <t>5</t>
  </si>
  <si>
    <t>6</t>
  </si>
  <si>
    <t>7</t>
  </si>
  <si>
    <t>Секретар ради                                                    Наталія ІВАНЮТА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</si>
  <si>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</si>
  <si>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</si>
  <si>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</si>
  <si>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</si>
  <si>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</si>
  <si>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</si>
  <si>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</si>
  <si>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</si>
  <si>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</si>
  <si>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</si>
  <si>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</si>
  <si>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</si>
  <si>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</si>
  <si>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</si>
  <si>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</si>
  <si>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</si>
  <si>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</si>
  <si>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</si>
  <si>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</si>
  <si>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</si>
  <si>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Додаток 3</t>
  </si>
  <si>
    <t>Міжбюджетні трансферти</t>
  </si>
  <si>
    <t>грн</t>
  </si>
  <si>
    <t>Найменування показника</t>
  </si>
  <si>
    <t>Код бюджетної класифікації</t>
  </si>
  <si>
    <t>Затверджено розписом на рік з урахуванням змін</t>
  </si>
  <si>
    <t>Виконано за звітний період</t>
  </si>
  <si>
    <t>Загальний фонд</t>
  </si>
  <si>
    <t>Дефіцит (-) /профіцит (+)*</t>
  </si>
  <si>
    <t/>
  </si>
  <si>
    <t>Дефіцит (-) /профіцит (+)**</t>
  </si>
  <si>
    <t>Внутрішнє фінансування*</t>
  </si>
  <si>
    <t>200000</t>
  </si>
  <si>
    <t>Внутрішнє фінансування**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</si>
  <si>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</si>
  <si>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</si>
  <si>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</si>
  <si>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</si>
  <si>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</si>
  <si>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</si>
  <si>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</si>
  <si>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</si>
  <si>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На початок періоду</t>
  </si>
  <si>
    <t>208100</t>
  </si>
  <si>
    <t>208200</t>
  </si>
  <si>
    <t>Інші розрахунки**</t>
  </si>
  <si>
    <t>208300</t>
  </si>
  <si>
    <t>208340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</si>
  <si>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</si>
  <si>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</si>
  <si>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</si>
  <si>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</si>
  <si>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за активними операціями*</t>
  </si>
  <si>
    <t>600000</t>
  </si>
  <si>
    <t>Фінансування за активними операціями**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</si>
  <si>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</si>
  <si>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</si>
  <si>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</si>
  <si>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</si>
  <si>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</si>
  <si>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</si>
  <si>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602304</t>
  </si>
  <si>
    <t>602400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</si>
  <si>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</si>
  <si>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</si>
  <si>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Спеціальний фонд</t>
  </si>
  <si>
    <t>205100</t>
  </si>
  <si>
    <t>Інші розрахунки*</t>
  </si>
  <si>
    <t>205300</t>
  </si>
  <si>
    <t>205340</t>
  </si>
  <si>
    <t>Додаток 4</t>
  </si>
  <si>
    <t>Додаток 5</t>
  </si>
  <si>
    <t>Надання кредитів</t>
  </si>
  <si>
    <t>Повернення кредитів</t>
  </si>
  <si>
    <t>Кредитування - всього</t>
  </si>
  <si>
    <t>Затверджено розписом на рік</t>
  </si>
  <si>
    <t>Затверджено розписом на рік   з урахуванням змін</t>
  </si>
  <si>
    <t>Всього за загальним фондом:</t>
  </si>
  <si>
    <t>Всього за спеціальним фондом:</t>
  </si>
  <si>
    <t>Разом</t>
  </si>
  <si>
    <t>_________________________</t>
  </si>
  <si>
    <t xml:space="preserve">Інше внутрішнє фінансування </t>
  </si>
  <si>
    <t>Одержано</t>
  </si>
  <si>
    <t>Повернено</t>
  </si>
  <si>
    <t>Фінансування за рахунок коштів єдиного казначейського рахунку</t>
  </si>
  <si>
    <t xml:space="preserve">* З урахуванням суми міжбюджетних трансфертів, які передаються між місцевими бюджетами різних рівнів або між бюджетами однієї підпорядкованості
</t>
  </si>
  <si>
    <t>Додаток 1</t>
  </si>
  <si>
    <t>грн.</t>
  </si>
  <si>
    <t>КБКД</t>
  </si>
  <si>
    <t xml:space="preserve">Затверджено на  2021 рік з урахуванням внесених змін </t>
  </si>
  <si>
    <t>Виконання</t>
  </si>
  <si>
    <t>+/-</t>
  </si>
  <si>
    <t>у % до планових показників 2021 року</t>
  </si>
  <si>
    <t>ЗАГАЛЬНИЙ ФОНД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</si>
  <si>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</si>
  <si>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</si>
  <si>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</si>
  <si>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</si>
  <si>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</si>
  <si>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</si>
  <si>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</si>
  <si>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</si>
  <si>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</si>
  <si>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</si>
  <si>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</si>
  <si>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</si>
  <si>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</si>
  <si>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</si>
  <si>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</si>
  <si>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</si>
  <si>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</si>
  <si>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</si>
  <si>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14020000</t>
  </si>
  <si>
    <t>Акцизний податок з вироблених в Україні підакцизних товарів (пальне)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</si>
  <si>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</si>
  <si>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</si>
  <si>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</si>
  <si>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</si>
  <si>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</si>
  <si>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</si>
  <si>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</si>
  <si>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</si>
  <si>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</si>
  <si>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</si>
  <si>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</si>
  <si>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</si>
  <si>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</si>
  <si>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</si>
  <si>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</si>
  <si>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</si>
  <si>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</si>
  <si>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</si>
  <si>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</si>
  <si>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 року</t>
  </si>
  <si>
    <t>Збір за здійснення діяльності у сфері розваг,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</si>
  <si>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</si>
  <si>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</si>
  <si>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</si>
  <si>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</si>
  <si>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</si>
  <si>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</si>
  <si>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</si>
  <si>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</si>
  <si>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</si>
  <si>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</si>
  <si>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</si>
  <si>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</si>
  <si>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</si>
  <si>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</si>
  <si>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</si>
  <si>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</si>
  <si>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</si>
  <si>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</si>
  <si>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</si>
  <si>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</si>
  <si>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</si>
  <si>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</si>
  <si>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Офіційн трансферти</t>
  </si>
  <si>
    <t>Всього без урахування трансферт</t>
  </si>
  <si>
    <t xml:space="preserve"> Доходи загального фонду без трансферт</t>
  </si>
  <si>
    <t>Офіційні трансферти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</si>
  <si>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</si>
  <si>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</si>
  <si>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</si>
  <si>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</si>
  <si>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</si>
  <si>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</si>
  <si>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</si>
  <si>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</si>
  <si>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</si>
  <si>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</si>
  <si>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</si>
  <si>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</si>
  <si>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</si>
  <si>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</si>
  <si>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</si>
  <si>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</si>
  <si>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</si>
  <si>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Всього  доходи загального фонду </t>
  </si>
  <si>
    <t>СПЕЦІАЛЬНИЙ ФОНД МІСЦЕВОГО БЮДЖЕТУ</t>
  </si>
  <si>
    <t>Екологічний податок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</si>
  <si>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</si>
  <si>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</si>
  <si>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</si>
  <si>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</si>
  <si>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</si>
  <si>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</si>
  <si>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</si>
  <si>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</si>
  <si>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</si>
  <si>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</si>
  <si>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</si>
  <si>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</si>
  <si>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</si>
  <si>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50000000</t>
  </si>
  <si>
    <t>Цільові фонди  </t>
  </si>
  <si>
    <t>Всього доходи спеціального  фонду без трансферт</t>
  </si>
  <si>
    <t>Всього доходи спеціального  фонду</t>
  </si>
  <si>
    <t>Разом доходи загального та спеціального фонду</t>
  </si>
  <si>
    <t>Виконання видаткової частини місцевого бюджету Тетіївської міської територіальної громади ( в розрізі головних розпорядників коштів) за 9 місяців 2021 року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</si>
  <si>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</si>
  <si>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0213140</t>
  </si>
  <si>
    <t>0213160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</si>
  <si>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</si>
  <si>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</si>
  <si>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</si>
  <si>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Фактичне виконання  за 9 місяців 2021 року</t>
  </si>
  <si>
    <t>0611061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</si>
  <si>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</si>
  <si>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</si>
  <si>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</si>
  <si>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</si>
  <si>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</si>
  <si>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</si>
  <si>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</si>
  <si>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</si>
  <si>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</si>
  <si>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Проведення експертної грошової оцінки земельної ділянки чи права на неї</t>
  </si>
  <si>
    <t>Дослідження і розробки, окремі заходи розвитку по реалізації державних (регіональних) програм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</si>
  <si>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</si>
  <si>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</si>
  <si>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Виконання видаткової частини місцевого бюджету Тетіївської міської територіальної громади ( в розрізі галузів видатків)                                                              за 9 місяців 2021 року</t>
  </si>
  <si>
    <t>Фактичне виконання за 9 місяців 2021 року</t>
  </si>
  <si>
    <t>до пректу рішення сесії Тетіївської міської ради від 02.11.2021 року № -11-VIII</t>
  </si>
  <si>
    <t>Фінансування місцевого бюджету Тетіївської міської територіальної громади
за 9 місяців 2021 року</t>
  </si>
  <si>
    <t>Виконання дохідної частини місцевого бюджету Тетіївської міської територіальної громади за 9 місяців  2021 року</t>
  </si>
  <si>
    <t>Уточнені планові показники за 9 місяців 2021 рік</t>
  </si>
  <si>
    <t>Фактичні надходження доходів  за 9 місяців  2021 рік</t>
  </si>
  <si>
    <t>у % до планових показників за 9 місяців 2021 року</t>
  </si>
  <si>
    <t>11020000</t>
  </si>
  <si>
    <t>41035200</t>
  </si>
  <si>
    <t>Субвенція з державного бюджету місцевим бюджетам на розвиток мережі центрів надання адміністративних послуг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</si>
  <si>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</si>
  <si>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</si>
  <si>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</si>
  <si>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</si>
  <si>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40000000</t>
  </si>
  <si>
    <t>Секретар ради</t>
  </si>
  <si>
    <t xml:space="preserve">                  Наталія ІВАНЮТА</t>
  </si>
  <si>
    <t>Повернення кредитів до місцевого бюджету Тетіївської міської територіальної громади та надання кредитів з  місцевого бюджету Тетіївської міської територіальної громади за 9 місяців 2021 року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</si>
</sst>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0\ %"/>
    <numFmt numFmtId="174" formatCode="#0.000"/>
    <numFmt numFmtId="175" formatCode="#0.0"/>
    <numFmt numFmtId="176" formatCode="0.0"/>
    <numFmt numFmtId="177" formatCode="#,##0.0"/>
    <numFmt numFmtId="178" formatCode="#,##0.00;\-#,##0.00"/>
    <numFmt numFmtId="179" formatCode="#,##0.00_ ;\-#,##0.00\ "/>
  </numFmts>
  <fonts count="82">
    <font>
      <sz val="10"/>
      <name val="Arial"/>
      <family val="0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172" fontId="6" fillId="0" borderId="10" xfId="0" applyNumberFormat="1" applyFont="1" applyBorder="1" applyAlignment="1" applyProtection="1">
      <alignment horizontal="right" shrinkToFit="1"/>
      <protection/>
    </xf>
    <xf numFmtId="176" fontId="6" fillId="0" borderId="10" xfId="0" applyNumberFormat="1" applyFont="1" applyBorder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176" fontId="4" fillId="0" borderId="10" xfId="0" applyNumberFormat="1" applyFont="1" applyBorder="1" applyAlignment="1" applyProtection="1">
      <alignment horizontal="right" shrinkToFit="1"/>
      <protection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vertical="center"/>
    </xf>
    <xf numFmtId="0" fontId="6" fillId="8" borderId="10" xfId="0" applyFont="1" applyFill="1" applyBorder="1" applyAlignment="1" applyProtection="1">
      <alignment horizontal="center" wrapText="1"/>
      <protection/>
    </xf>
    <xf numFmtId="0" fontId="6" fillId="8" borderId="10" xfId="0" applyFont="1" applyFill="1" applyBorder="1" applyAlignment="1" applyProtection="1">
      <alignment horizontal="left" wrapText="1"/>
      <protection/>
    </xf>
    <xf numFmtId="176" fontId="6" fillId="8" borderId="10" xfId="0" applyNumberFormat="1" applyFont="1" applyFill="1" applyBorder="1" applyAlignment="1" applyProtection="1">
      <alignment horizontal="right" shrinkToFit="1"/>
      <protection/>
    </xf>
    <xf numFmtId="4" fontId="6" fillId="8" borderId="10" xfId="0" applyNumberFormat="1" applyFont="1" applyFill="1" applyBorder="1" applyAlignment="1" applyProtection="1">
      <alignment horizontal="right" shrinkToFit="1"/>
      <protection/>
    </xf>
    <xf numFmtId="4" fontId="6" fillId="0" borderId="10" xfId="0" applyNumberFormat="1" applyFont="1" applyBorder="1" applyAlignment="1" applyProtection="1">
      <alignment horizontal="right" shrinkToFit="1"/>
      <protection/>
    </xf>
    <xf numFmtId="4" fontId="4" fillId="0" borderId="10" xfId="0" applyNumberFormat="1" applyFont="1" applyBorder="1" applyAlignment="1" applyProtection="1">
      <alignment horizontal="right" shrinkToFit="1"/>
      <protection/>
    </xf>
    <xf numFmtId="4" fontId="6" fillId="8" borderId="10" xfId="0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shrinkToFit="1"/>
    </xf>
    <xf numFmtId="0" fontId="6" fillId="0" borderId="0" xfId="0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right" shrinkToFit="1"/>
      <protection/>
    </xf>
    <xf numFmtId="176" fontId="6" fillId="33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172" fontId="6" fillId="0" borderId="11" xfId="0" applyNumberFormat="1" applyFont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 applyProtection="1">
      <alignment horizontal="right" shrinkToFit="1"/>
      <protection/>
    </xf>
    <xf numFmtId="4" fontId="6" fillId="33" borderId="10" xfId="0" applyNumberFormat="1" applyFont="1" applyFill="1" applyBorder="1" applyAlignment="1" applyProtection="1">
      <alignment horizontal="right" wrapText="1"/>
      <protection/>
    </xf>
    <xf numFmtId="177" fontId="6" fillId="33" borderId="10" xfId="0" applyNumberFormat="1" applyFont="1" applyFill="1" applyBorder="1" applyAlignment="1" applyProtection="1">
      <alignment horizontal="right" shrinkToFit="1"/>
      <protection/>
    </xf>
    <xf numFmtId="4" fontId="5" fillId="0" borderId="0" xfId="0" applyNumberFormat="1" applyFont="1" applyAlignment="1">
      <alignment shrinkToFit="1"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right" shrinkToFit="1"/>
      <protection/>
    </xf>
    <xf numFmtId="177" fontId="4" fillId="33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176" fontId="4" fillId="33" borderId="10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78" fontId="6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78" fontId="4" fillId="3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33" borderId="0" xfId="0" applyFont="1" applyFill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70" fillId="0" borderId="10" xfId="0" applyFont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71" fillId="33" borderId="10" xfId="0" applyFont="1" applyFill="1" applyBorder="1" applyAlignment="1">
      <alignment horizontal="right"/>
    </xf>
    <xf numFmtId="0" fontId="71" fillId="33" borderId="10" xfId="0" applyFont="1" applyFill="1" applyBorder="1" applyAlignment="1">
      <alignment horizontal="left" wrapText="1"/>
    </xf>
    <xf numFmtId="172" fontId="71" fillId="33" borderId="10" xfId="0" applyNumberFormat="1" applyFont="1" applyFill="1" applyBorder="1" applyAlignment="1">
      <alignment horizontal="right"/>
    </xf>
    <xf numFmtId="172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wrapText="1"/>
    </xf>
    <xf numFmtId="0" fontId="70" fillId="33" borderId="10" xfId="0" applyFont="1" applyFill="1" applyBorder="1" applyAlignment="1">
      <alignment wrapText="1"/>
    </xf>
    <xf numFmtId="172" fontId="70" fillId="33" borderId="10" xfId="0" applyNumberFormat="1" applyFont="1" applyFill="1" applyBorder="1" applyAlignment="1">
      <alignment/>
    </xf>
    <xf numFmtId="172" fontId="70" fillId="33" borderId="10" xfId="0" applyNumberFormat="1" applyFont="1" applyFill="1" applyBorder="1" applyAlignment="1">
      <alignment horizontal="right"/>
    </xf>
    <xf numFmtId="0" fontId="71" fillId="33" borderId="1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33" borderId="10" xfId="0" applyFont="1" applyFill="1" applyBorder="1" applyAlignment="1">
      <alignment/>
    </xf>
    <xf numFmtId="0" fontId="74" fillId="33" borderId="10" xfId="0" applyFont="1" applyFill="1" applyBorder="1" applyAlignment="1">
      <alignment wrapText="1"/>
    </xf>
    <xf numFmtId="0" fontId="75" fillId="0" borderId="0" xfId="0" applyFont="1" applyFill="1" applyAlignment="1">
      <alignment/>
    </xf>
    <xf numFmtId="2" fontId="71" fillId="33" borderId="10" xfId="0" applyNumberFormat="1" applyFont="1" applyFill="1" applyBorder="1" applyAlignment="1">
      <alignment wrapText="1"/>
    </xf>
    <xf numFmtId="172" fontId="74" fillId="33" borderId="10" xfId="0" applyNumberFormat="1" applyFont="1" applyFill="1" applyBorder="1" applyAlignment="1">
      <alignment/>
    </xf>
    <xf numFmtId="172" fontId="74" fillId="33" borderId="10" xfId="0" applyNumberFormat="1" applyFont="1" applyFill="1" applyBorder="1" applyAlignment="1">
      <alignment horizontal="right"/>
    </xf>
    <xf numFmtId="0" fontId="76" fillId="33" borderId="10" xfId="0" applyFont="1" applyFill="1" applyBorder="1" applyAlignment="1">
      <alignment wrapText="1"/>
    </xf>
    <xf numFmtId="172" fontId="76" fillId="33" borderId="10" xfId="0" applyNumberFormat="1" applyFont="1" applyFill="1" applyBorder="1" applyAlignment="1">
      <alignment horizontal="right"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172" fontId="76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172" fontId="69" fillId="0" borderId="0" xfId="0" applyNumberFormat="1" applyFont="1" applyFill="1" applyAlignment="1">
      <alignment/>
    </xf>
    <xf numFmtId="0" fontId="70" fillId="33" borderId="0" xfId="0" applyFont="1" applyFill="1" applyBorder="1" applyAlignment="1">
      <alignment/>
    </xf>
    <xf numFmtId="0" fontId="70" fillId="33" borderId="13" xfId="0" applyFont="1" applyFill="1" applyBorder="1" applyAlignment="1">
      <alignment/>
    </xf>
    <xf numFmtId="0" fontId="70" fillId="33" borderId="14" xfId="0" applyFont="1" applyFill="1" applyBorder="1" applyAlignment="1">
      <alignment/>
    </xf>
    <xf numFmtId="0" fontId="76" fillId="33" borderId="0" xfId="0" applyFont="1" applyFill="1" applyAlignment="1">
      <alignment/>
    </xf>
    <xf numFmtId="0" fontId="74" fillId="33" borderId="10" xfId="0" applyFont="1" applyFill="1" applyBorder="1" applyAlignment="1">
      <alignment horizontal="right"/>
    </xf>
    <xf numFmtId="0" fontId="76" fillId="33" borderId="10" xfId="0" applyFont="1" applyFill="1" applyBorder="1" applyAlignment="1">
      <alignment horizontal="right"/>
    </xf>
    <xf numFmtId="0" fontId="71" fillId="33" borderId="10" xfId="0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horizontal="left" vertical="center" wrapText="1"/>
    </xf>
    <xf numFmtId="172" fontId="71" fillId="33" borderId="10" xfId="0" applyNumberFormat="1" applyFont="1" applyFill="1" applyBorder="1" applyAlignment="1">
      <alignment horizontal="right" vertical="center"/>
    </xf>
    <xf numFmtId="172" fontId="71" fillId="33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74" fillId="33" borderId="10" xfId="0" applyFont="1" applyFill="1" applyBorder="1" applyAlignment="1">
      <alignment horizontal="right" vertical="center"/>
    </xf>
    <xf numFmtId="0" fontId="74" fillId="33" borderId="10" xfId="0" applyFont="1" applyFill="1" applyBorder="1" applyAlignment="1">
      <alignment horizontal="left" vertical="center"/>
    </xf>
    <xf numFmtId="172" fontId="74" fillId="33" borderId="10" xfId="0" applyNumberFormat="1" applyFont="1" applyFill="1" applyBorder="1" applyAlignment="1">
      <alignment horizontal="right" vertical="center"/>
    </xf>
    <xf numFmtId="0" fontId="76" fillId="35" borderId="0" xfId="0" applyFont="1" applyFill="1" applyAlignment="1">
      <alignment/>
    </xf>
    <xf numFmtId="172" fontId="74" fillId="36" borderId="10" xfId="0" applyNumberFormat="1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Alignment="1">
      <alignment/>
    </xf>
    <xf numFmtId="172" fontId="70" fillId="36" borderId="10" xfId="0" applyNumberFormat="1" applyFont="1" applyFill="1" applyBorder="1" applyAlignment="1">
      <alignment/>
    </xf>
    <xf numFmtId="0" fontId="73" fillId="35" borderId="0" xfId="0" applyFont="1" applyFill="1" applyAlignment="1">
      <alignment/>
    </xf>
    <xf numFmtId="0" fontId="76" fillId="37" borderId="0" xfId="0" applyFont="1" applyFill="1" applyAlignment="1">
      <alignment/>
    </xf>
    <xf numFmtId="0" fontId="69" fillId="37" borderId="0" xfId="0" applyFont="1" applyFill="1" applyAlignment="1">
      <alignment/>
    </xf>
    <xf numFmtId="172" fontId="70" fillId="36" borderId="10" xfId="0" applyNumberFormat="1" applyFont="1" applyFill="1" applyBorder="1" applyAlignment="1">
      <alignment horizontal="right"/>
    </xf>
    <xf numFmtId="0" fontId="76" fillId="0" borderId="10" xfId="0" applyFont="1" applyBorder="1" applyAlignment="1">
      <alignment wrapText="1"/>
    </xf>
    <xf numFmtId="0" fontId="70" fillId="33" borderId="10" xfId="0" applyFont="1" applyFill="1" applyBorder="1" applyAlignment="1">
      <alignment/>
    </xf>
    <xf numFmtId="0" fontId="76" fillId="33" borderId="10" xfId="0" applyFont="1" applyFill="1" applyBorder="1" applyAlignment="1">
      <alignment/>
    </xf>
    <xf numFmtId="49" fontId="6" fillId="0" borderId="10" xfId="0" applyNumberFormat="1" applyFont="1" applyBorder="1" applyAlignment="1" applyProtection="1">
      <alignment horizontal="center" wrapText="1"/>
      <protection/>
    </xf>
    <xf numFmtId="0" fontId="15" fillId="0" borderId="0" xfId="0" applyFont="1" applyAlignment="1">
      <alignment/>
    </xf>
    <xf numFmtId="0" fontId="68" fillId="0" borderId="0" xfId="0" applyFont="1" applyAlignment="1">
      <alignment/>
    </xf>
    <xf numFmtId="0" fontId="70" fillId="33" borderId="10" xfId="0" applyFont="1" applyFill="1" applyBorder="1" applyAlignment="1">
      <alignment horizontal="center" wrapText="1"/>
    </xf>
    <xf numFmtId="0" fontId="70" fillId="33" borderId="10" xfId="0" applyFont="1" applyFill="1" applyBorder="1" applyAlignment="1">
      <alignment horizontal="right"/>
    </xf>
    <xf numFmtId="0" fontId="74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left" vertical="top"/>
    </xf>
    <xf numFmtId="0" fontId="70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right" vertical="center"/>
    </xf>
    <xf numFmtId="0" fontId="70" fillId="33" borderId="10" xfId="0" applyFont="1" applyFill="1" applyBorder="1" applyAlignment="1">
      <alignment horizontal="left" vertical="center" wrapText="1"/>
    </xf>
    <xf numFmtId="0" fontId="70" fillId="36" borderId="13" xfId="0" applyFont="1" applyFill="1" applyBorder="1" applyAlignment="1">
      <alignment horizontal="left"/>
    </xf>
    <xf numFmtId="0" fontId="70" fillId="36" borderId="14" xfId="0" applyFont="1" applyFill="1" applyBorder="1" applyAlignment="1">
      <alignment horizontal="left"/>
    </xf>
    <xf numFmtId="0" fontId="70" fillId="36" borderId="13" xfId="0" applyFont="1" applyFill="1" applyBorder="1" applyAlignment="1">
      <alignment wrapText="1"/>
    </xf>
    <xf numFmtId="0" fontId="76" fillId="36" borderId="14" xfId="0" applyFont="1" applyFill="1" applyBorder="1" applyAlignment="1">
      <alignment wrapText="1"/>
    </xf>
    <xf numFmtId="0" fontId="15" fillId="33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9" fillId="0" borderId="0" xfId="0" applyFont="1" applyAlignment="1">
      <alignment horizontal="right"/>
    </xf>
    <xf numFmtId="0" fontId="80" fillId="0" borderId="0" xfId="0" applyFont="1" applyAlignment="1">
      <alignment/>
    </xf>
    <xf numFmtId="0" fontId="70" fillId="0" borderId="13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/>
    </xf>
    <xf numFmtId="0" fontId="76" fillId="33" borderId="14" xfId="0" applyFont="1" applyFill="1" applyBorder="1" applyAlignment="1">
      <alignment/>
    </xf>
    <xf numFmtId="0" fontId="74" fillId="36" borderId="13" xfId="0" applyFont="1" applyFill="1" applyBorder="1" applyAlignment="1">
      <alignment wrapText="1"/>
    </xf>
    <xf numFmtId="0" fontId="74" fillId="36" borderId="14" xfId="0" applyFont="1" applyFill="1" applyBorder="1" applyAlignment="1">
      <alignment wrapText="1"/>
    </xf>
    <xf numFmtId="0" fontId="76" fillId="0" borderId="10" xfId="0" applyFont="1" applyBorder="1" applyAlignment="1">
      <alignment wrapText="1"/>
    </xf>
    <xf numFmtId="0" fontId="70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70" fillId="33" borderId="10" xfId="0" applyFont="1" applyFill="1" applyBorder="1" applyAlignment="1">
      <alignment/>
    </xf>
    <xf numFmtId="0" fontId="70" fillId="0" borderId="1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workbookViewId="0" topLeftCell="A80">
      <selection activeCell="F83" sqref="F83"/>
    </sheetView>
  </sheetViews>
  <sheetFormatPr defaultColWidth="9.140625" defaultRowHeight="12.75"/>
  <cols>
    <col min="1" max="1" width="0.13671875" style="85" customWidth="1"/>
    <col min="2" max="2" width="12.8515625" style="85" customWidth="1"/>
    <col min="3" max="3" width="53.421875" style="85" customWidth="1"/>
    <col min="4" max="4" width="18.140625" style="85" customWidth="1"/>
    <col min="5" max="5" width="18.8515625" style="85" customWidth="1"/>
    <col min="6" max="6" width="17.421875" style="86" customWidth="1"/>
    <col min="7" max="7" width="16.140625" style="85" customWidth="1"/>
    <col min="8" max="8" width="13.7109375" style="85" customWidth="1"/>
    <col min="9" max="9" width="15.7109375" style="85" customWidth="1"/>
    <col min="10" max="11" width="9.140625" style="85" customWidth="1"/>
    <col min="12" max="12" width="11.8515625" style="85" bestFit="1" customWidth="1"/>
    <col min="13" max="16384" width="9.140625" style="85" customWidth="1"/>
  </cols>
  <sheetData>
    <row r="1" spans="7:9" ht="13.5">
      <c r="G1" s="164" t="s">
        <v>265</v>
      </c>
      <c r="H1" s="165"/>
      <c r="I1" s="165"/>
    </row>
    <row r="2" spans="1:9" ht="37.5" customHeight="1">
      <c r="A2" s="87"/>
      <c r="B2" s="87"/>
      <c r="C2" s="87"/>
      <c r="D2" s="87"/>
      <c r="E2" s="88"/>
      <c r="F2" s="89"/>
      <c r="G2" s="162" t="s">
        <v>402</v>
      </c>
      <c r="H2" s="163"/>
      <c r="I2" s="163"/>
    </row>
    <row r="3" spans="1:23" ht="18.75">
      <c r="A3" s="166" t="s">
        <v>404</v>
      </c>
      <c r="B3" s="166"/>
      <c r="C3" s="166"/>
      <c r="D3" s="166"/>
      <c r="E3" s="166"/>
      <c r="F3" s="166"/>
      <c r="G3" s="167"/>
      <c r="H3" s="167"/>
      <c r="I3" s="149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8.75">
      <c r="A4" s="90"/>
      <c r="B4" s="90"/>
      <c r="C4" s="90"/>
      <c r="D4" s="90"/>
      <c r="E4" s="90"/>
      <c r="F4" s="91"/>
      <c r="G4" s="90"/>
      <c r="H4" s="90"/>
      <c r="I4" s="91" t="s">
        <v>266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s="93" customFormat="1" ht="15.75" customHeight="1">
      <c r="A5" s="177"/>
      <c r="B5" s="178" t="s">
        <v>267</v>
      </c>
      <c r="C5" s="178"/>
      <c r="D5" s="181" t="s">
        <v>268</v>
      </c>
      <c r="E5" s="181" t="s">
        <v>405</v>
      </c>
      <c r="F5" s="183" t="s">
        <v>406</v>
      </c>
      <c r="G5" s="178" t="s">
        <v>269</v>
      </c>
      <c r="H5" s="178"/>
      <c r="I5" s="178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s="93" customFormat="1" ht="90.75" customHeight="1">
      <c r="A6" s="177"/>
      <c r="B6" s="179"/>
      <c r="C6" s="179"/>
      <c r="D6" s="182"/>
      <c r="E6" s="182"/>
      <c r="F6" s="183"/>
      <c r="G6" s="94" t="s">
        <v>270</v>
      </c>
      <c r="H6" s="94" t="s">
        <v>407</v>
      </c>
      <c r="I6" s="94" t="s">
        <v>271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s="93" customFormat="1" ht="29.25" customHeight="1">
      <c r="A7" s="144"/>
      <c r="B7" s="168" t="s">
        <v>272</v>
      </c>
      <c r="C7" s="169"/>
      <c r="D7" s="169"/>
      <c r="E7" s="169"/>
      <c r="F7" s="169"/>
      <c r="G7" s="169"/>
      <c r="H7" s="169"/>
      <c r="I7" s="170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9" s="95" customFormat="1" ht="15.75">
      <c r="A8" s="146"/>
      <c r="B8" s="145">
        <v>10000000</v>
      </c>
      <c r="C8" s="150" t="s">
        <v>273</v>
      </c>
      <c r="D8" s="103">
        <v>145911201.32</v>
      </c>
      <c r="E8" s="103">
        <v>102754101.32</v>
      </c>
      <c r="F8" s="103">
        <v>110261943.81</v>
      </c>
      <c r="G8" s="103">
        <f aca="true" t="shared" si="0" ref="G8:G83">F8-E8</f>
        <v>7507842.49000001</v>
      </c>
      <c r="H8" s="103">
        <f aca="true" t="shared" si="1" ref="H8:H83">IF(E8=0,0,F8/E8*100)</f>
        <v>107.30661101946563</v>
      </c>
      <c r="I8" s="103">
        <f aca="true" t="shared" si="2" ref="I8:I83">IF(D8=0,0,F8/D8*100)</f>
        <v>75.56784044850876</v>
      </c>
    </row>
    <row r="9" spans="1:9" s="95" customFormat="1" ht="40.5" customHeight="1">
      <c r="A9" s="146"/>
      <c r="B9" s="145">
        <v>11000000</v>
      </c>
      <c r="C9" s="101" t="s">
        <v>274</v>
      </c>
      <c r="D9" s="102">
        <v>88721291.95</v>
      </c>
      <c r="E9" s="102">
        <v>62629691.95</v>
      </c>
      <c r="F9" s="102">
        <v>69961962.04</v>
      </c>
      <c r="G9" s="102">
        <f t="shared" si="0"/>
        <v>7332270.090000004</v>
      </c>
      <c r="H9" s="103">
        <f t="shared" si="1"/>
        <v>111.70733858287802</v>
      </c>
      <c r="I9" s="103">
        <f t="shared" si="2"/>
        <v>78.85588735500825</v>
      </c>
    </row>
    <row r="10" spans="1:9" s="95" customFormat="1" ht="15.75" hidden="1">
      <c r="A10" s="146"/>
      <c r="B10" s="145">
        <v>11020000</v>
      </c>
      <c r="C10" s="101" t="s">
        <v>275</v>
      </c>
      <c r="D10" s="103">
        <v>93500</v>
      </c>
      <c r="E10" s="103">
        <v>21000</v>
      </c>
      <c r="F10" s="103">
        <v>39279.26</v>
      </c>
      <c r="G10" s="102">
        <f t="shared" si="0"/>
        <v>18279.260000000002</v>
      </c>
      <c r="H10" s="103">
        <f t="shared" si="1"/>
        <v>187.04409523809525</v>
      </c>
      <c r="I10" s="103">
        <f t="shared" si="2"/>
        <v>42.009903743315505</v>
      </c>
    </row>
    <row r="11" spans="1:9" s="95" customFormat="1" ht="29.25" hidden="1">
      <c r="A11" s="146"/>
      <c r="B11" s="145">
        <v>11020200</v>
      </c>
      <c r="C11" s="101" t="s">
        <v>276</v>
      </c>
      <c r="D11" s="103">
        <v>93500</v>
      </c>
      <c r="E11" s="103">
        <v>21000</v>
      </c>
      <c r="F11" s="103">
        <v>39279.26</v>
      </c>
      <c r="G11" s="102">
        <f t="shared" si="0"/>
        <v>18279.260000000002</v>
      </c>
      <c r="H11" s="103">
        <f t="shared" si="1"/>
        <v>187.04409523809525</v>
      </c>
      <c r="I11" s="103">
        <f t="shared" si="2"/>
        <v>42.009903743315505</v>
      </c>
    </row>
    <row r="12" spans="1:9" s="95" customFormat="1" ht="15.75">
      <c r="A12" s="146"/>
      <c r="B12" s="145">
        <v>11010000</v>
      </c>
      <c r="C12" s="101" t="s">
        <v>277</v>
      </c>
      <c r="D12" s="103">
        <v>88714090.49</v>
      </c>
      <c r="E12" s="103">
        <v>62622490.49</v>
      </c>
      <c r="F12" s="103">
        <v>69954760.58</v>
      </c>
      <c r="G12" s="102">
        <f t="shared" si="0"/>
        <v>7332270.089999996</v>
      </c>
      <c r="H12" s="103">
        <f t="shared" si="1"/>
        <v>111.70868490318324</v>
      </c>
      <c r="I12" s="103">
        <f t="shared" si="2"/>
        <v>78.85417095933077</v>
      </c>
    </row>
    <row r="13" spans="1:9" s="86" customFormat="1" ht="45">
      <c r="A13" s="146"/>
      <c r="B13" s="96" t="s">
        <v>278</v>
      </c>
      <c r="C13" s="97" t="s">
        <v>279</v>
      </c>
      <c r="D13" s="98">
        <v>71713390.49</v>
      </c>
      <c r="E13" s="98">
        <v>51852990.49</v>
      </c>
      <c r="F13" s="98">
        <v>56451694.82</v>
      </c>
      <c r="G13" s="99">
        <f t="shared" si="0"/>
        <v>4598704.329999998</v>
      </c>
      <c r="H13" s="98">
        <f t="shared" si="1"/>
        <v>108.86873502674233</v>
      </c>
      <c r="I13" s="98">
        <f t="shared" si="2"/>
        <v>78.71848539621321</v>
      </c>
    </row>
    <row r="14" spans="1:9" s="86" customFormat="1" ht="75">
      <c r="A14" s="146"/>
      <c r="B14" s="96" t="s">
        <v>280</v>
      </c>
      <c r="C14" s="100" t="s">
        <v>281</v>
      </c>
      <c r="D14" s="98">
        <v>2043500</v>
      </c>
      <c r="E14" s="98">
        <v>1541100</v>
      </c>
      <c r="F14" s="98">
        <v>1152375.26</v>
      </c>
      <c r="G14" s="99">
        <f t="shared" si="0"/>
        <v>-388724.74</v>
      </c>
      <c r="H14" s="98">
        <f t="shared" si="1"/>
        <v>74.77615080137564</v>
      </c>
      <c r="I14" s="98">
        <f t="shared" si="2"/>
        <v>56.3922319549792</v>
      </c>
    </row>
    <row r="15" spans="1:9" s="86" customFormat="1" ht="45">
      <c r="A15" s="146"/>
      <c r="B15" s="96" t="s">
        <v>282</v>
      </c>
      <c r="C15" s="100" t="s">
        <v>283</v>
      </c>
      <c r="D15" s="98">
        <v>13967600</v>
      </c>
      <c r="E15" s="98">
        <v>8324900</v>
      </c>
      <c r="F15" s="98">
        <v>11291556.35</v>
      </c>
      <c r="G15" s="99">
        <f t="shared" si="0"/>
        <v>2966656.3499999996</v>
      </c>
      <c r="H15" s="98">
        <f t="shared" si="1"/>
        <v>135.6359397710483</v>
      </c>
      <c r="I15" s="98">
        <f t="shared" si="2"/>
        <v>80.84106324637017</v>
      </c>
    </row>
    <row r="16" spans="1:9" s="86" customFormat="1" ht="45">
      <c r="A16" s="146"/>
      <c r="B16" s="96" t="s">
        <v>284</v>
      </c>
      <c r="C16" s="100" t="s">
        <v>285</v>
      </c>
      <c r="D16" s="98">
        <v>989600</v>
      </c>
      <c r="E16" s="98">
        <v>903500</v>
      </c>
      <c r="F16" s="98">
        <v>1059134.15</v>
      </c>
      <c r="G16" s="99">
        <f t="shared" si="0"/>
        <v>155634.1499999999</v>
      </c>
      <c r="H16" s="98">
        <f t="shared" si="1"/>
        <v>117.22569452130602</v>
      </c>
      <c r="I16" s="98">
        <f t="shared" si="2"/>
        <v>107.0264905012126</v>
      </c>
    </row>
    <row r="17" spans="1:9" s="86" customFormat="1" ht="15">
      <c r="A17" s="146"/>
      <c r="B17" s="151" t="s">
        <v>408</v>
      </c>
      <c r="C17" s="101" t="s">
        <v>275</v>
      </c>
      <c r="D17" s="103">
        <v>7201.46</v>
      </c>
      <c r="E17" s="103">
        <v>7201.46</v>
      </c>
      <c r="F17" s="103">
        <v>7201.46</v>
      </c>
      <c r="G17" s="102">
        <f t="shared" si="0"/>
        <v>0</v>
      </c>
      <c r="H17" s="103">
        <f t="shared" si="1"/>
        <v>100</v>
      </c>
      <c r="I17" s="103">
        <f t="shared" si="2"/>
        <v>100</v>
      </c>
    </row>
    <row r="18" spans="1:9" s="95" customFormat="1" ht="29.25">
      <c r="A18" s="146"/>
      <c r="B18" s="145">
        <v>13000000</v>
      </c>
      <c r="C18" s="101" t="s">
        <v>286</v>
      </c>
      <c r="D18" s="102">
        <v>205240.01</v>
      </c>
      <c r="E18" s="102">
        <v>154640.01</v>
      </c>
      <c r="F18" s="102">
        <v>256692.68</v>
      </c>
      <c r="G18" s="102">
        <f t="shared" si="0"/>
        <v>102052.66999999998</v>
      </c>
      <c r="H18" s="103">
        <f t="shared" si="1"/>
        <v>165.99370369932075</v>
      </c>
      <c r="I18" s="103">
        <f t="shared" si="2"/>
        <v>125.06951251853866</v>
      </c>
    </row>
    <row r="19" spans="1:9" s="95" customFormat="1" ht="29.25" hidden="1">
      <c r="A19" s="146"/>
      <c r="B19" s="145">
        <v>13010000</v>
      </c>
      <c r="C19" s="101" t="s">
        <v>287</v>
      </c>
      <c r="D19" s="103">
        <v>4000</v>
      </c>
      <c r="E19" s="103">
        <v>500</v>
      </c>
      <c r="F19" s="103">
        <v>9499.65</v>
      </c>
      <c r="G19" s="102">
        <f t="shared" si="0"/>
        <v>8999.65</v>
      </c>
      <c r="H19" s="103">
        <f t="shared" si="1"/>
        <v>1899.9299999999998</v>
      </c>
      <c r="I19" s="103">
        <f t="shared" si="2"/>
        <v>237.49124999999998</v>
      </c>
    </row>
    <row r="20" spans="1:9" s="95" customFormat="1" ht="72" hidden="1">
      <c r="A20" s="146"/>
      <c r="B20" s="145">
        <v>13010200</v>
      </c>
      <c r="C20" s="101" t="s">
        <v>288</v>
      </c>
      <c r="D20" s="103">
        <v>4000</v>
      </c>
      <c r="E20" s="103">
        <v>500</v>
      </c>
      <c r="F20" s="103">
        <v>9499.65</v>
      </c>
      <c r="G20" s="102">
        <f t="shared" si="0"/>
        <v>8999.65</v>
      </c>
      <c r="H20" s="103">
        <f t="shared" si="1"/>
        <v>1899.9299999999998</v>
      </c>
      <c r="I20" s="103">
        <f t="shared" si="2"/>
        <v>237.49124999999998</v>
      </c>
    </row>
    <row r="21" spans="1:9" s="95" customFormat="1" ht="15.75">
      <c r="A21" s="146"/>
      <c r="B21" s="145">
        <v>14000000</v>
      </c>
      <c r="C21" s="101" t="s">
        <v>289</v>
      </c>
      <c r="D21" s="102">
        <v>6657965.15</v>
      </c>
      <c r="E21" s="102">
        <v>4877665.15</v>
      </c>
      <c r="F21" s="102">
        <v>3741401.94</v>
      </c>
      <c r="G21" s="102">
        <f t="shared" si="0"/>
        <v>-1136263.2100000004</v>
      </c>
      <c r="H21" s="103">
        <f t="shared" si="1"/>
        <v>76.70477215927788</v>
      </c>
      <c r="I21" s="103">
        <f t="shared" si="2"/>
        <v>56.19437554430575</v>
      </c>
    </row>
    <row r="22" spans="1:9" s="95" customFormat="1" ht="43.5" hidden="1">
      <c r="A22" s="146"/>
      <c r="B22" s="145">
        <v>14040000</v>
      </c>
      <c r="C22" s="101" t="s">
        <v>290</v>
      </c>
      <c r="D22" s="103">
        <v>225400</v>
      </c>
      <c r="E22" s="103">
        <v>25000</v>
      </c>
      <c r="F22" s="103">
        <v>455328.07</v>
      </c>
      <c r="G22" s="102">
        <f t="shared" si="0"/>
        <v>430328.07</v>
      </c>
      <c r="H22" s="103">
        <f t="shared" si="1"/>
        <v>1821.31228</v>
      </c>
      <c r="I22" s="103">
        <f t="shared" si="2"/>
        <v>202.0089041703638</v>
      </c>
    </row>
    <row r="23" spans="1:9" s="105" customFormat="1" ht="36" customHeight="1">
      <c r="A23" s="104"/>
      <c r="B23" s="96" t="s">
        <v>291</v>
      </c>
      <c r="C23" s="97" t="s">
        <v>292</v>
      </c>
      <c r="D23" s="98">
        <v>1100058.76</v>
      </c>
      <c r="E23" s="98">
        <v>800158.76</v>
      </c>
      <c r="F23" s="98">
        <v>510758.76</v>
      </c>
      <c r="G23" s="99">
        <f t="shared" si="0"/>
        <v>-289400</v>
      </c>
      <c r="H23" s="98">
        <f t="shared" si="1"/>
        <v>63.83217750437426</v>
      </c>
      <c r="I23" s="98">
        <f t="shared" si="2"/>
        <v>46.43013433209695</v>
      </c>
    </row>
    <row r="24" spans="1:9" s="105" customFormat="1" ht="30">
      <c r="A24" s="104"/>
      <c r="B24" s="96" t="s">
        <v>293</v>
      </c>
      <c r="C24" s="100" t="s">
        <v>294</v>
      </c>
      <c r="D24" s="98">
        <v>3854133.56</v>
      </c>
      <c r="E24" s="98">
        <v>2767433.56</v>
      </c>
      <c r="F24" s="98">
        <v>1734633.56</v>
      </c>
      <c r="G24" s="99">
        <f t="shared" si="0"/>
        <v>-1032800</v>
      </c>
      <c r="H24" s="98">
        <f t="shared" si="1"/>
        <v>62.68022420021531</v>
      </c>
      <c r="I24" s="98">
        <f t="shared" si="2"/>
        <v>45.007095187433</v>
      </c>
    </row>
    <row r="25" spans="1:9" s="105" customFormat="1" ht="45">
      <c r="A25" s="104"/>
      <c r="B25" s="96" t="s">
        <v>295</v>
      </c>
      <c r="C25" s="100" t="s">
        <v>296</v>
      </c>
      <c r="D25" s="98">
        <v>1703772.83</v>
      </c>
      <c r="E25" s="98">
        <v>1310072.83</v>
      </c>
      <c r="F25" s="98">
        <v>1496009.62</v>
      </c>
      <c r="G25" s="99">
        <f t="shared" si="0"/>
        <v>185936.79000000004</v>
      </c>
      <c r="H25" s="98">
        <f t="shared" si="1"/>
        <v>114.19285903364624</v>
      </c>
      <c r="I25" s="98">
        <f t="shared" si="2"/>
        <v>87.80569766451787</v>
      </c>
    </row>
    <row r="26" spans="1:9" s="106" customFormat="1" ht="15.75">
      <c r="A26" s="145"/>
      <c r="B26" s="145">
        <v>18000000</v>
      </c>
      <c r="C26" s="101" t="s">
        <v>297</v>
      </c>
      <c r="D26" s="102">
        <v>50326704.21</v>
      </c>
      <c r="E26" s="102">
        <v>35092104.21</v>
      </c>
      <c r="F26" s="102">
        <v>36301887.15</v>
      </c>
      <c r="G26" s="102">
        <f t="shared" si="0"/>
        <v>1209782.9399999976</v>
      </c>
      <c r="H26" s="103">
        <f t="shared" si="1"/>
        <v>103.44745055115632</v>
      </c>
      <c r="I26" s="103">
        <f t="shared" si="2"/>
        <v>72.13245476699973</v>
      </c>
    </row>
    <row r="27" spans="1:9" s="109" customFormat="1" ht="21" customHeight="1">
      <c r="A27" s="104"/>
      <c r="B27" s="107">
        <v>18010000</v>
      </c>
      <c r="C27" s="108" t="s">
        <v>298</v>
      </c>
      <c r="D27" s="99">
        <v>15966404.21</v>
      </c>
      <c r="E27" s="99">
        <v>12922904.21</v>
      </c>
      <c r="F27" s="99">
        <v>14140944.02</v>
      </c>
      <c r="G27" s="99">
        <f t="shared" si="0"/>
        <v>1218039.8099999987</v>
      </c>
      <c r="H27" s="98">
        <f t="shared" si="1"/>
        <v>109.42543402169194</v>
      </c>
      <c r="I27" s="98">
        <f t="shared" si="2"/>
        <v>88.56686724205136</v>
      </c>
    </row>
    <row r="28" spans="1:9" s="105" customFormat="1" ht="51.75" customHeight="1">
      <c r="A28" s="104"/>
      <c r="B28" s="104">
        <v>18010100</v>
      </c>
      <c r="C28" s="100" t="s">
        <v>299</v>
      </c>
      <c r="D28" s="99">
        <v>27900</v>
      </c>
      <c r="E28" s="99">
        <v>20500</v>
      </c>
      <c r="F28" s="99">
        <v>21456.74</v>
      </c>
      <c r="G28" s="99">
        <v>-5910.09</v>
      </c>
      <c r="H28" s="98">
        <f t="shared" si="1"/>
        <v>104.66702439024391</v>
      </c>
      <c r="I28" s="98">
        <f t="shared" si="2"/>
        <v>76.90587813620073</v>
      </c>
    </row>
    <row r="29" spans="1:9" s="105" customFormat="1" ht="44.25" customHeight="1">
      <c r="A29" s="104"/>
      <c r="B29" s="104">
        <v>18010200</v>
      </c>
      <c r="C29" s="100" t="s">
        <v>300</v>
      </c>
      <c r="D29" s="99">
        <v>209000</v>
      </c>
      <c r="E29" s="99">
        <v>203000</v>
      </c>
      <c r="F29" s="99">
        <v>200392.77</v>
      </c>
      <c r="G29" s="99">
        <f t="shared" si="0"/>
        <v>-2607.2300000000105</v>
      </c>
      <c r="H29" s="98">
        <f t="shared" si="1"/>
        <v>98.71565024630542</v>
      </c>
      <c r="I29" s="98">
        <f t="shared" si="2"/>
        <v>95.88170813397129</v>
      </c>
    </row>
    <row r="30" spans="1:9" s="105" customFormat="1" ht="46.5" customHeight="1">
      <c r="A30" s="104"/>
      <c r="B30" s="104">
        <v>18010300</v>
      </c>
      <c r="C30" s="110" t="s">
        <v>301</v>
      </c>
      <c r="D30" s="99">
        <v>450400</v>
      </c>
      <c r="E30" s="99">
        <v>439200</v>
      </c>
      <c r="F30" s="99">
        <v>622525.89</v>
      </c>
      <c r="G30" s="99">
        <f t="shared" si="0"/>
        <v>183325.89</v>
      </c>
      <c r="H30" s="98">
        <f t="shared" si="1"/>
        <v>141.7408674863388</v>
      </c>
      <c r="I30" s="98">
        <f t="shared" si="2"/>
        <v>138.2162277975133</v>
      </c>
    </row>
    <row r="31" spans="1:9" s="105" customFormat="1" ht="43.5" customHeight="1">
      <c r="A31" s="104"/>
      <c r="B31" s="104">
        <v>18010400</v>
      </c>
      <c r="C31" s="100" t="s">
        <v>302</v>
      </c>
      <c r="D31" s="99">
        <v>876900</v>
      </c>
      <c r="E31" s="99">
        <v>620600</v>
      </c>
      <c r="F31" s="99">
        <v>821934.22</v>
      </c>
      <c r="G31" s="99">
        <f t="shared" si="0"/>
        <v>201334.21999999997</v>
      </c>
      <c r="H31" s="98">
        <f t="shared" si="1"/>
        <v>132.4418659361908</v>
      </c>
      <c r="I31" s="98">
        <f t="shared" si="2"/>
        <v>93.73180750370624</v>
      </c>
    </row>
    <row r="32" spans="1:9" s="105" customFormat="1" ht="15">
      <c r="A32" s="104"/>
      <c r="B32" s="104">
        <v>18010500</v>
      </c>
      <c r="C32" s="100" t="s">
        <v>303</v>
      </c>
      <c r="D32" s="99">
        <v>2268100</v>
      </c>
      <c r="E32" s="99">
        <v>1712300</v>
      </c>
      <c r="F32" s="99">
        <v>1592851.72</v>
      </c>
      <c r="G32" s="99">
        <f t="shared" si="0"/>
        <v>-119448.28000000003</v>
      </c>
      <c r="H32" s="98">
        <f t="shared" si="1"/>
        <v>93.02410325293464</v>
      </c>
      <c r="I32" s="98">
        <f t="shared" si="2"/>
        <v>70.22846082624223</v>
      </c>
    </row>
    <row r="33" spans="1:9" s="105" customFormat="1" ht="15">
      <c r="A33" s="104"/>
      <c r="B33" s="104">
        <v>18010600</v>
      </c>
      <c r="C33" s="100" t="s">
        <v>304</v>
      </c>
      <c r="D33" s="99">
        <v>6309704.21</v>
      </c>
      <c r="E33" s="99">
        <v>4854604.21</v>
      </c>
      <c r="F33" s="99">
        <v>5312209.35</v>
      </c>
      <c r="G33" s="99">
        <f t="shared" si="0"/>
        <v>457605.13999999966</v>
      </c>
      <c r="H33" s="98">
        <f t="shared" si="1"/>
        <v>109.42620902147652</v>
      </c>
      <c r="I33" s="98">
        <f t="shared" si="2"/>
        <v>84.19109950639032</v>
      </c>
    </row>
    <row r="34" spans="1:9" s="105" customFormat="1" ht="15">
      <c r="A34" s="104"/>
      <c r="B34" s="104">
        <v>18010700</v>
      </c>
      <c r="C34" s="100" t="s">
        <v>305</v>
      </c>
      <c r="D34" s="99">
        <v>2424600</v>
      </c>
      <c r="E34" s="99">
        <v>2309000</v>
      </c>
      <c r="F34" s="99">
        <v>2420329.75</v>
      </c>
      <c r="G34" s="99">
        <f t="shared" si="0"/>
        <v>111329.75</v>
      </c>
      <c r="H34" s="98">
        <f t="shared" si="1"/>
        <v>104.82155695106105</v>
      </c>
      <c r="I34" s="98">
        <f t="shared" si="2"/>
        <v>99.82387816547059</v>
      </c>
    </row>
    <row r="35" spans="1:9" s="105" customFormat="1" ht="15">
      <c r="A35" s="104"/>
      <c r="B35" s="104">
        <v>18010900</v>
      </c>
      <c r="C35" s="100" t="s">
        <v>306</v>
      </c>
      <c r="D35" s="99">
        <v>3258100</v>
      </c>
      <c r="E35" s="99">
        <v>2672100</v>
      </c>
      <c r="F35" s="99">
        <v>3084493.58</v>
      </c>
      <c r="G35" s="99">
        <f t="shared" si="0"/>
        <v>412393.5800000001</v>
      </c>
      <c r="H35" s="98">
        <f t="shared" si="1"/>
        <v>115.43331387298379</v>
      </c>
      <c r="I35" s="98">
        <f t="shared" si="2"/>
        <v>94.67154415149935</v>
      </c>
    </row>
    <row r="36" spans="1:9" s="105" customFormat="1" ht="15">
      <c r="A36" s="104"/>
      <c r="B36" s="104">
        <v>18011100</v>
      </c>
      <c r="C36" s="110" t="s">
        <v>307</v>
      </c>
      <c r="D36" s="99">
        <v>141700</v>
      </c>
      <c r="E36" s="99">
        <v>91600</v>
      </c>
      <c r="F36" s="99">
        <v>64750</v>
      </c>
      <c r="G36" s="99">
        <f t="shared" si="0"/>
        <v>-26850</v>
      </c>
      <c r="H36" s="98">
        <f t="shared" si="1"/>
        <v>70.6877729257642</v>
      </c>
      <c r="I36" s="98">
        <f t="shared" si="2"/>
        <v>45.69513055751588</v>
      </c>
    </row>
    <row r="37" spans="1:9" s="105" customFormat="1" ht="17.25" customHeight="1">
      <c r="A37" s="104"/>
      <c r="B37" s="107">
        <v>18030000</v>
      </c>
      <c r="C37" s="108" t="s">
        <v>308</v>
      </c>
      <c r="D37" s="111">
        <v>1500</v>
      </c>
      <c r="E37" s="111">
        <v>1200</v>
      </c>
      <c r="F37" s="111">
        <v>842.54</v>
      </c>
      <c r="G37" s="111">
        <f t="shared" si="0"/>
        <v>-357.46000000000004</v>
      </c>
      <c r="H37" s="112">
        <f t="shared" si="1"/>
        <v>70.21166666666666</v>
      </c>
      <c r="I37" s="112">
        <f t="shared" si="2"/>
        <v>56.16933333333333</v>
      </c>
    </row>
    <row r="38" spans="1:9" s="105" customFormat="1" ht="24.75" customHeight="1" hidden="1">
      <c r="A38" s="104"/>
      <c r="B38" s="107">
        <v>18030200</v>
      </c>
      <c r="C38" s="108" t="s">
        <v>309</v>
      </c>
      <c r="D38" s="112">
        <v>0</v>
      </c>
      <c r="E38" s="112">
        <v>0</v>
      </c>
      <c r="F38" s="112">
        <v>219.83</v>
      </c>
      <c r="G38" s="111">
        <f t="shared" si="0"/>
        <v>219.83</v>
      </c>
      <c r="H38" s="112">
        <f t="shared" si="1"/>
        <v>0</v>
      </c>
      <c r="I38" s="112">
        <f t="shared" si="2"/>
        <v>0</v>
      </c>
    </row>
    <row r="39" spans="1:9" s="105" customFormat="1" ht="24.75" customHeight="1" hidden="1">
      <c r="A39" s="104"/>
      <c r="B39" s="104">
        <v>18040200</v>
      </c>
      <c r="C39" s="100" t="s">
        <v>310</v>
      </c>
      <c r="D39" s="112">
        <v>11300</v>
      </c>
      <c r="E39" s="112">
        <v>11300</v>
      </c>
      <c r="F39" s="112">
        <v>-386</v>
      </c>
      <c r="G39" s="111">
        <f t="shared" si="0"/>
        <v>-11686</v>
      </c>
      <c r="H39" s="112">
        <f t="shared" si="1"/>
        <v>-3.4159292035398225</v>
      </c>
      <c r="I39" s="112">
        <f t="shared" si="2"/>
        <v>-3.4159292035398225</v>
      </c>
    </row>
    <row r="40" spans="1:9" s="105" customFormat="1" ht="24.75" customHeight="1" hidden="1">
      <c r="A40" s="104"/>
      <c r="B40" s="104">
        <v>18040600</v>
      </c>
      <c r="C40" s="100" t="s">
        <v>311</v>
      </c>
      <c r="D40" s="112">
        <v>600</v>
      </c>
      <c r="E40" s="112">
        <v>600</v>
      </c>
      <c r="F40" s="112">
        <v>215</v>
      </c>
      <c r="G40" s="111">
        <f t="shared" si="0"/>
        <v>-385</v>
      </c>
      <c r="H40" s="112">
        <f t="shared" si="1"/>
        <v>35.833333333333336</v>
      </c>
      <c r="I40" s="112">
        <f t="shared" si="2"/>
        <v>35.833333333333336</v>
      </c>
    </row>
    <row r="41" spans="1:9" s="105" customFormat="1" ht="24.75" customHeight="1" hidden="1">
      <c r="A41" s="104"/>
      <c r="B41" s="104">
        <v>18040900</v>
      </c>
      <c r="C41" s="100" t="s">
        <v>312</v>
      </c>
      <c r="D41" s="112">
        <v>100</v>
      </c>
      <c r="E41" s="112">
        <v>100</v>
      </c>
      <c r="F41" s="112">
        <v>0</v>
      </c>
      <c r="G41" s="111">
        <f t="shared" si="0"/>
        <v>-100</v>
      </c>
      <c r="H41" s="112">
        <f t="shared" si="1"/>
        <v>0</v>
      </c>
      <c r="I41" s="112">
        <f t="shared" si="2"/>
        <v>0</v>
      </c>
    </row>
    <row r="42" spans="1:9" s="105" customFormat="1" ht="24.75" customHeight="1" hidden="1">
      <c r="A42" s="104"/>
      <c r="B42" s="104">
        <v>18041800</v>
      </c>
      <c r="C42" s="100" t="s">
        <v>313</v>
      </c>
      <c r="D42" s="112">
        <v>5000</v>
      </c>
      <c r="E42" s="112">
        <v>5000</v>
      </c>
      <c r="F42" s="112">
        <v>0</v>
      </c>
      <c r="G42" s="111">
        <f t="shared" si="0"/>
        <v>-5000</v>
      </c>
      <c r="H42" s="112">
        <f t="shared" si="1"/>
        <v>0</v>
      </c>
      <c r="I42" s="112">
        <f t="shared" si="2"/>
        <v>0</v>
      </c>
    </row>
    <row r="43" spans="1:9" s="105" customFormat="1" ht="17.25" customHeight="1">
      <c r="A43" s="104"/>
      <c r="B43" s="107">
        <v>18050000</v>
      </c>
      <c r="C43" s="108" t="s">
        <v>314</v>
      </c>
      <c r="D43" s="111">
        <v>34358800</v>
      </c>
      <c r="E43" s="111">
        <v>22168000</v>
      </c>
      <c r="F43" s="111">
        <v>22160100.59</v>
      </c>
      <c r="G43" s="111">
        <f t="shared" si="0"/>
        <v>-7899.410000000149</v>
      </c>
      <c r="H43" s="112">
        <f t="shared" si="1"/>
        <v>99.96436570732587</v>
      </c>
      <c r="I43" s="112">
        <f t="shared" si="2"/>
        <v>64.49614244385717</v>
      </c>
    </row>
    <row r="44" spans="1:9" s="105" customFormat="1" ht="15">
      <c r="A44" s="104"/>
      <c r="B44" s="104">
        <v>18050300</v>
      </c>
      <c r="C44" s="100" t="s">
        <v>315</v>
      </c>
      <c r="D44" s="99">
        <v>1856100</v>
      </c>
      <c r="E44" s="99">
        <v>1425000</v>
      </c>
      <c r="F44" s="99">
        <v>1301434.76</v>
      </c>
      <c r="G44" s="99">
        <f t="shared" si="0"/>
        <v>-123565.23999999999</v>
      </c>
      <c r="H44" s="98">
        <f t="shared" si="1"/>
        <v>91.3287550877193</v>
      </c>
      <c r="I44" s="98">
        <f t="shared" si="2"/>
        <v>70.11662949194547</v>
      </c>
    </row>
    <row r="45" spans="1:9" s="105" customFormat="1" ht="15">
      <c r="A45" s="104"/>
      <c r="B45" s="104">
        <v>18050400</v>
      </c>
      <c r="C45" s="100" t="s">
        <v>316</v>
      </c>
      <c r="D45" s="99">
        <v>18050400</v>
      </c>
      <c r="E45" s="99">
        <v>13183400</v>
      </c>
      <c r="F45" s="99">
        <v>13280370.28</v>
      </c>
      <c r="G45" s="99">
        <f t="shared" si="0"/>
        <v>96970.27999999933</v>
      </c>
      <c r="H45" s="98">
        <f t="shared" si="1"/>
        <v>100.73554834109561</v>
      </c>
      <c r="I45" s="98">
        <f t="shared" si="2"/>
        <v>73.57382817001285</v>
      </c>
    </row>
    <row r="46" spans="1:9" s="105" customFormat="1" ht="75">
      <c r="A46" s="104"/>
      <c r="B46" s="104">
        <v>18050500</v>
      </c>
      <c r="C46" s="100" t="s">
        <v>317</v>
      </c>
      <c r="D46" s="99">
        <v>14452300</v>
      </c>
      <c r="E46" s="99">
        <v>7559600</v>
      </c>
      <c r="F46" s="99">
        <v>7578295.55</v>
      </c>
      <c r="G46" s="99">
        <f t="shared" si="0"/>
        <v>18695.549999999814</v>
      </c>
      <c r="H46" s="98">
        <f t="shared" si="1"/>
        <v>100.24730872003809</v>
      </c>
      <c r="I46" s="98">
        <f t="shared" si="2"/>
        <v>52.43660559218948</v>
      </c>
    </row>
    <row r="47" spans="1:9" s="95" customFormat="1" ht="45" hidden="1">
      <c r="A47" s="146"/>
      <c r="B47" s="146">
        <v>19010100</v>
      </c>
      <c r="C47" s="113" t="s">
        <v>318</v>
      </c>
      <c r="D47" s="114">
        <v>0</v>
      </c>
      <c r="E47" s="114">
        <v>0</v>
      </c>
      <c r="F47" s="114">
        <v>1396.7</v>
      </c>
      <c r="G47" s="114">
        <f t="shared" si="0"/>
        <v>1396.7</v>
      </c>
      <c r="H47" s="114">
        <f t="shared" si="1"/>
        <v>0</v>
      </c>
      <c r="I47" s="114">
        <f t="shared" si="2"/>
        <v>0</v>
      </c>
    </row>
    <row r="48" spans="1:9" s="95" customFormat="1" ht="30" hidden="1">
      <c r="A48" s="146"/>
      <c r="B48" s="146">
        <v>19010200</v>
      </c>
      <c r="C48" s="113" t="s">
        <v>319</v>
      </c>
      <c r="D48" s="114">
        <v>0</v>
      </c>
      <c r="E48" s="114">
        <v>0</v>
      </c>
      <c r="F48" s="114">
        <v>7.55</v>
      </c>
      <c r="G48" s="114">
        <f t="shared" si="0"/>
        <v>7.55</v>
      </c>
      <c r="H48" s="114">
        <f t="shared" si="1"/>
        <v>0</v>
      </c>
      <c r="I48" s="114">
        <f t="shared" si="2"/>
        <v>0</v>
      </c>
    </row>
    <row r="49" spans="1:9" s="95" customFormat="1" ht="60" hidden="1">
      <c r="A49" s="146"/>
      <c r="B49" s="146">
        <v>19010300</v>
      </c>
      <c r="C49" s="113" t="s">
        <v>320</v>
      </c>
      <c r="D49" s="114">
        <v>0</v>
      </c>
      <c r="E49" s="114">
        <v>0</v>
      </c>
      <c r="F49" s="114">
        <v>607.85</v>
      </c>
      <c r="G49" s="114">
        <f t="shared" si="0"/>
        <v>607.85</v>
      </c>
      <c r="H49" s="114">
        <f t="shared" si="1"/>
        <v>0</v>
      </c>
      <c r="I49" s="114">
        <f t="shared" si="2"/>
        <v>0</v>
      </c>
    </row>
    <row r="50" spans="1:9" s="95" customFormat="1" ht="15.75">
      <c r="A50" s="146"/>
      <c r="B50" s="107">
        <v>20000000</v>
      </c>
      <c r="C50" s="108" t="s">
        <v>321</v>
      </c>
      <c r="D50" s="114">
        <v>1733709.68</v>
      </c>
      <c r="E50" s="114">
        <v>1343809.68</v>
      </c>
      <c r="F50" s="114">
        <v>1266645.48</v>
      </c>
      <c r="G50" s="114">
        <f t="shared" si="0"/>
        <v>-77164.19999999995</v>
      </c>
      <c r="H50" s="114">
        <f t="shared" si="1"/>
        <v>94.25780293530852</v>
      </c>
      <c r="I50" s="114">
        <f t="shared" si="2"/>
        <v>73.05983779244978</v>
      </c>
    </row>
    <row r="51" spans="1:10" s="95" customFormat="1" ht="26.25" customHeight="1">
      <c r="A51" s="146"/>
      <c r="B51" s="145">
        <v>21000000</v>
      </c>
      <c r="C51" s="155" t="s">
        <v>322</v>
      </c>
      <c r="D51" s="102">
        <v>93900</v>
      </c>
      <c r="E51" s="102">
        <v>75400</v>
      </c>
      <c r="F51" s="102">
        <v>41770</v>
      </c>
      <c r="G51" s="102">
        <f t="shared" si="0"/>
        <v>-33630</v>
      </c>
      <c r="H51" s="103">
        <f t="shared" si="1"/>
        <v>55.39787798408488</v>
      </c>
      <c r="I51" s="103">
        <f t="shared" si="2"/>
        <v>44.48349307774228</v>
      </c>
      <c r="J51" s="115"/>
    </row>
    <row r="52" spans="1:10" s="95" customFormat="1" ht="16.5" customHeight="1" hidden="1">
      <c r="A52" s="146"/>
      <c r="B52" s="145">
        <v>21010300</v>
      </c>
      <c r="C52" s="101" t="s">
        <v>323</v>
      </c>
      <c r="D52" s="103">
        <v>15000</v>
      </c>
      <c r="E52" s="103">
        <v>3000</v>
      </c>
      <c r="F52" s="103">
        <v>0</v>
      </c>
      <c r="G52" s="102">
        <f t="shared" si="0"/>
        <v>-3000</v>
      </c>
      <c r="H52" s="103">
        <f t="shared" si="1"/>
        <v>0</v>
      </c>
      <c r="I52" s="103">
        <f t="shared" si="2"/>
        <v>0</v>
      </c>
      <c r="J52" s="115"/>
    </row>
    <row r="53" spans="1:10" s="116" customFormat="1" ht="20.25" customHeight="1">
      <c r="A53" s="146"/>
      <c r="B53" s="145">
        <v>21080000</v>
      </c>
      <c r="C53" s="101" t="s">
        <v>324</v>
      </c>
      <c r="D53" s="102">
        <v>93900</v>
      </c>
      <c r="E53" s="102">
        <v>75400</v>
      </c>
      <c r="F53" s="102">
        <v>41595</v>
      </c>
      <c r="G53" s="102">
        <f t="shared" si="0"/>
        <v>-33805</v>
      </c>
      <c r="H53" s="103">
        <f t="shared" si="1"/>
        <v>55.165782493368695</v>
      </c>
      <c r="I53" s="103">
        <f t="shared" si="2"/>
        <v>44.29712460063897</v>
      </c>
      <c r="J53" s="115"/>
    </row>
    <row r="54" spans="1:10" s="116" customFormat="1" ht="15" customHeight="1">
      <c r="A54" s="146"/>
      <c r="B54" s="104">
        <v>21081100</v>
      </c>
      <c r="C54" s="100" t="s">
        <v>325</v>
      </c>
      <c r="D54" s="117">
        <v>33500</v>
      </c>
      <c r="E54" s="117">
        <v>24600</v>
      </c>
      <c r="F54" s="117">
        <v>39595</v>
      </c>
      <c r="G54" s="117">
        <f t="shared" si="0"/>
        <v>14995</v>
      </c>
      <c r="H54" s="98">
        <f t="shared" si="1"/>
        <v>160.95528455284554</v>
      </c>
      <c r="I54" s="98">
        <f t="shared" si="2"/>
        <v>118.19402985074628</v>
      </c>
      <c r="J54" s="115"/>
    </row>
    <row r="55" spans="1:10" s="116" customFormat="1" ht="44.25" customHeight="1">
      <c r="A55" s="146"/>
      <c r="B55" s="104">
        <v>21081500</v>
      </c>
      <c r="C55" s="100" t="s">
        <v>326</v>
      </c>
      <c r="D55" s="117">
        <v>60400</v>
      </c>
      <c r="E55" s="117">
        <v>50800</v>
      </c>
      <c r="F55" s="117">
        <v>2000</v>
      </c>
      <c r="G55" s="117">
        <f t="shared" si="0"/>
        <v>-48800</v>
      </c>
      <c r="H55" s="98">
        <f t="shared" si="1"/>
        <v>3.937007874015748</v>
      </c>
      <c r="I55" s="98">
        <f t="shared" si="2"/>
        <v>3.3112582781456954</v>
      </c>
      <c r="J55" s="115"/>
    </row>
    <row r="56" spans="1:9" s="95" customFormat="1" ht="39" customHeight="1">
      <c r="A56" s="146"/>
      <c r="B56" s="145">
        <v>22000000</v>
      </c>
      <c r="C56" s="101" t="s">
        <v>327</v>
      </c>
      <c r="D56" s="102">
        <v>1584709.68</v>
      </c>
      <c r="E56" s="102">
        <v>1226609.68</v>
      </c>
      <c r="F56" s="102">
        <v>1116410.54</v>
      </c>
      <c r="G56" s="102">
        <f t="shared" si="0"/>
        <v>-110199.1399999999</v>
      </c>
      <c r="H56" s="103">
        <f t="shared" si="1"/>
        <v>91.01595708913696</v>
      </c>
      <c r="I56" s="103">
        <f t="shared" si="2"/>
        <v>70.44890014175974</v>
      </c>
    </row>
    <row r="57" spans="1:9" s="95" customFormat="1" ht="15.75">
      <c r="A57" s="146"/>
      <c r="B57" s="107">
        <v>22010000</v>
      </c>
      <c r="C57" s="108" t="s">
        <v>328</v>
      </c>
      <c r="D57" s="117">
        <v>1304609.68</v>
      </c>
      <c r="E57" s="117">
        <v>1030509.68</v>
      </c>
      <c r="F57" s="117">
        <v>887987.21</v>
      </c>
      <c r="G57" s="117">
        <f t="shared" si="0"/>
        <v>-142522.4700000001</v>
      </c>
      <c r="H57" s="112">
        <f t="shared" si="1"/>
        <v>86.16971070082525</v>
      </c>
      <c r="I57" s="112">
        <f t="shared" si="2"/>
        <v>68.06535499567963</v>
      </c>
    </row>
    <row r="58" spans="1:9" s="95" customFormat="1" ht="15.75" hidden="1">
      <c r="A58" s="146"/>
      <c r="B58" s="107">
        <v>22012500</v>
      </c>
      <c r="C58" s="108" t="s">
        <v>329</v>
      </c>
      <c r="D58" s="112">
        <v>0</v>
      </c>
      <c r="E58" s="112">
        <v>0</v>
      </c>
      <c r="F58" s="112">
        <v>65929.92</v>
      </c>
      <c r="G58" s="117">
        <f t="shared" si="0"/>
        <v>65929.92</v>
      </c>
      <c r="H58" s="112">
        <f t="shared" si="1"/>
        <v>0</v>
      </c>
      <c r="I58" s="112">
        <f t="shared" si="2"/>
        <v>0</v>
      </c>
    </row>
    <row r="59" spans="1:9" s="116" customFormat="1" ht="15">
      <c r="A59" s="146"/>
      <c r="B59" s="107">
        <v>22090000</v>
      </c>
      <c r="C59" s="108" t="s">
        <v>330</v>
      </c>
      <c r="D59" s="117">
        <v>272300</v>
      </c>
      <c r="E59" s="117">
        <v>189800</v>
      </c>
      <c r="F59" s="117">
        <v>203298.5</v>
      </c>
      <c r="G59" s="117">
        <f t="shared" si="0"/>
        <v>13498.5</v>
      </c>
      <c r="H59" s="112">
        <f t="shared" si="1"/>
        <v>107.11195995785036</v>
      </c>
      <c r="I59" s="112">
        <f t="shared" si="2"/>
        <v>74.65975027543152</v>
      </c>
    </row>
    <row r="60" spans="1:9" s="95" customFormat="1" ht="45" hidden="1">
      <c r="A60" s="146"/>
      <c r="B60" s="146">
        <v>22090100</v>
      </c>
      <c r="C60" s="113" t="s">
        <v>331</v>
      </c>
      <c r="D60" s="114">
        <v>113000</v>
      </c>
      <c r="E60" s="114">
        <v>18200</v>
      </c>
      <c r="F60" s="114">
        <v>23721.58</v>
      </c>
      <c r="G60" s="117">
        <f t="shared" si="0"/>
        <v>5521.580000000002</v>
      </c>
      <c r="H60" s="114">
        <f t="shared" si="1"/>
        <v>130.33835164835165</v>
      </c>
      <c r="I60" s="114">
        <f t="shared" si="2"/>
        <v>20.992548672566375</v>
      </c>
    </row>
    <row r="61" spans="1:9" s="95" customFormat="1" ht="45" hidden="1">
      <c r="A61" s="146"/>
      <c r="B61" s="146">
        <v>22090400</v>
      </c>
      <c r="C61" s="113" t="s">
        <v>332</v>
      </c>
      <c r="D61" s="114">
        <v>12000</v>
      </c>
      <c r="E61" s="114">
        <v>2000</v>
      </c>
      <c r="F61" s="114">
        <v>17017</v>
      </c>
      <c r="G61" s="117">
        <f t="shared" si="0"/>
        <v>15017</v>
      </c>
      <c r="H61" s="114">
        <f t="shared" si="1"/>
        <v>850.85</v>
      </c>
      <c r="I61" s="114">
        <f t="shared" si="2"/>
        <v>141.80833333333334</v>
      </c>
    </row>
    <row r="62" spans="1:9" s="119" customFormat="1" ht="20.25" customHeight="1">
      <c r="A62" s="118"/>
      <c r="B62" s="156">
        <v>24000000</v>
      </c>
      <c r="C62" s="157" t="s">
        <v>333</v>
      </c>
      <c r="D62" s="102">
        <v>55100</v>
      </c>
      <c r="E62" s="102">
        <v>41800</v>
      </c>
      <c r="F62" s="102">
        <v>108464.94</v>
      </c>
      <c r="G62" s="102">
        <f t="shared" si="0"/>
        <v>66664.94</v>
      </c>
      <c r="H62" s="103">
        <f t="shared" si="1"/>
        <v>259.4855023923445</v>
      </c>
      <c r="I62" s="103">
        <f t="shared" si="2"/>
        <v>196.85107078039928</v>
      </c>
    </row>
    <row r="63" spans="1:9" s="95" customFormat="1" ht="15.75" hidden="1">
      <c r="A63" s="146"/>
      <c r="B63" s="146">
        <v>24060000</v>
      </c>
      <c r="C63" s="113" t="s">
        <v>324</v>
      </c>
      <c r="D63" s="114">
        <v>30000</v>
      </c>
      <c r="E63" s="114">
        <v>7000</v>
      </c>
      <c r="F63" s="114">
        <v>29834.48</v>
      </c>
      <c r="G63" s="114">
        <f t="shared" si="0"/>
        <v>22834.48</v>
      </c>
      <c r="H63" s="114">
        <f t="shared" si="1"/>
        <v>426.20685714285713</v>
      </c>
      <c r="I63" s="114">
        <f t="shared" si="2"/>
        <v>99.44826666666667</v>
      </c>
    </row>
    <row r="64" spans="1:9" s="95" customFormat="1" ht="15.75" hidden="1">
      <c r="A64" s="146"/>
      <c r="B64" s="146">
        <v>24060300</v>
      </c>
      <c r="C64" s="113" t="s">
        <v>324</v>
      </c>
      <c r="D64" s="114">
        <v>30000</v>
      </c>
      <c r="E64" s="114">
        <v>7000</v>
      </c>
      <c r="F64" s="114">
        <v>29834.48</v>
      </c>
      <c r="G64" s="114">
        <f t="shared" si="0"/>
        <v>22834.48</v>
      </c>
      <c r="H64" s="114">
        <f t="shared" si="1"/>
        <v>426.20685714285713</v>
      </c>
      <c r="I64" s="114">
        <f t="shared" si="2"/>
        <v>99.44826666666667</v>
      </c>
    </row>
    <row r="65" spans="1:9" s="95" customFormat="1" ht="15.75">
      <c r="A65" s="146"/>
      <c r="B65" s="107">
        <v>30000000</v>
      </c>
      <c r="C65" s="108" t="s">
        <v>334</v>
      </c>
      <c r="D65" s="102">
        <v>1000</v>
      </c>
      <c r="E65" s="102">
        <v>500</v>
      </c>
      <c r="F65" s="102">
        <v>500</v>
      </c>
      <c r="G65" s="102">
        <f t="shared" si="0"/>
        <v>0</v>
      </c>
      <c r="H65" s="103">
        <f t="shared" si="1"/>
        <v>100</v>
      </c>
      <c r="I65" s="103">
        <f t="shared" si="2"/>
        <v>50</v>
      </c>
    </row>
    <row r="66" spans="1:9" s="95" customFormat="1" ht="75" hidden="1">
      <c r="A66" s="146"/>
      <c r="B66" s="146">
        <v>31010000</v>
      </c>
      <c r="C66" s="113" t="s">
        <v>335</v>
      </c>
      <c r="D66" s="114">
        <v>10000</v>
      </c>
      <c r="E66" s="114">
        <v>2100</v>
      </c>
      <c r="F66" s="114">
        <v>5425.11</v>
      </c>
      <c r="G66" s="114">
        <f t="shared" si="0"/>
        <v>3325.1099999999997</v>
      </c>
      <c r="H66" s="114">
        <f t="shared" si="1"/>
        <v>258.3385714285714</v>
      </c>
      <c r="I66" s="114">
        <f t="shared" si="2"/>
        <v>54.251099999999994</v>
      </c>
    </row>
    <row r="67" spans="1:9" s="116" customFormat="1" ht="16.5" customHeight="1" hidden="1">
      <c r="A67" s="146"/>
      <c r="B67" s="146">
        <v>40000000</v>
      </c>
      <c r="C67" s="113" t="s">
        <v>336</v>
      </c>
      <c r="D67" s="117">
        <v>0</v>
      </c>
      <c r="E67" s="117">
        <v>0</v>
      </c>
      <c r="F67" s="117">
        <v>0</v>
      </c>
      <c r="G67" s="117">
        <f t="shared" si="0"/>
        <v>0</v>
      </c>
      <c r="H67" s="98">
        <f t="shared" si="1"/>
        <v>0</v>
      </c>
      <c r="I67" s="98">
        <f t="shared" si="2"/>
        <v>0</v>
      </c>
    </row>
    <row r="68" spans="1:9" s="95" customFormat="1" ht="16.5" customHeight="1" hidden="1">
      <c r="A68" s="180" t="s">
        <v>337</v>
      </c>
      <c r="B68" s="184"/>
      <c r="C68" s="184"/>
      <c r="D68" s="103">
        <f>D69-D67</f>
        <v>147645911</v>
      </c>
      <c r="E68" s="103">
        <f>E69-E67</f>
        <v>104098411</v>
      </c>
      <c r="F68" s="103">
        <f>F69-F67</f>
        <v>111529089.29</v>
      </c>
      <c r="G68" s="103">
        <f t="shared" si="0"/>
        <v>7430678.290000007</v>
      </c>
      <c r="H68" s="103">
        <f t="shared" si="1"/>
        <v>107.13812844847364</v>
      </c>
      <c r="I68" s="114">
        <f t="shared" si="2"/>
        <v>75.53821743834139</v>
      </c>
    </row>
    <row r="69" spans="1:12" s="95" customFormat="1" ht="16.5" customHeight="1">
      <c r="A69" s="180" t="s">
        <v>338</v>
      </c>
      <c r="B69" s="180"/>
      <c r="C69" s="180"/>
      <c r="D69" s="103">
        <f>D65+D50+D8</f>
        <v>147645911</v>
      </c>
      <c r="E69" s="103">
        <f>E65+E50+E8+E67</f>
        <v>104098411</v>
      </c>
      <c r="F69" s="103">
        <f>F65+F50+F8+F67</f>
        <v>111529089.29</v>
      </c>
      <c r="G69" s="103">
        <f t="shared" si="0"/>
        <v>7430678.290000007</v>
      </c>
      <c r="H69" s="103">
        <f t="shared" si="1"/>
        <v>107.13812844847364</v>
      </c>
      <c r="I69" s="103">
        <f t="shared" si="2"/>
        <v>75.53821743834139</v>
      </c>
      <c r="L69" s="120"/>
    </row>
    <row r="70" spans="1:12" s="95" customFormat="1" ht="16.5" customHeight="1">
      <c r="A70" s="121"/>
      <c r="B70" s="145">
        <v>40000000</v>
      </c>
      <c r="C70" s="145" t="s">
        <v>339</v>
      </c>
      <c r="D70" s="103">
        <v>127480331</v>
      </c>
      <c r="E70" s="103">
        <v>92018242</v>
      </c>
      <c r="F70" s="103">
        <v>91202947</v>
      </c>
      <c r="G70" s="103">
        <f t="shared" si="0"/>
        <v>-815295</v>
      </c>
      <c r="H70" s="103">
        <f t="shared" si="1"/>
        <v>99.11398546388226</v>
      </c>
      <c r="I70" s="103">
        <f t="shared" si="2"/>
        <v>71.54275980033343</v>
      </c>
      <c r="L70" s="120"/>
    </row>
    <row r="71" spans="1:12" s="95" customFormat="1" ht="19.5" customHeight="1">
      <c r="A71" s="121"/>
      <c r="B71" s="96" t="s">
        <v>340</v>
      </c>
      <c r="C71" s="100" t="s">
        <v>341</v>
      </c>
      <c r="D71" s="98">
        <v>9546100</v>
      </c>
      <c r="E71" s="98">
        <v>7159500</v>
      </c>
      <c r="F71" s="98">
        <v>7159500</v>
      </c>
      <c r="G71" s="112">
        <f t="shared" si="0"/>
        <v>0</v>
      </c>
      <c r="H71" s="112">
        <f t="shared" si="1"/>
        <v>100</v>
      </c>
      <c r="I71" s="112">
        <f t="shared" si="2"/>
        <v>74.99921433883995</v>
      </c>
      <c r="L71" s="120"/>
    </row>
    <row r="72" spans="1:12" s="95" customFormat="1" ht="38.25" customHeight="1">
      <c r="A72" s="121"/>
      <c r="B72" s="96" t="s">
        <v>342</v>
      </c>
      <c r="C72" s="100" t="s">
        <v>343</v>
      </c>
      <c r="D72" s="98">
        <v>98194200</v>
      </c>
      <c r="E72" s="98">
        <v>72245700</v>
      </c>
      <c r="F72" s="98">
        <v>72245700</v>
      </c>
      <c r="G72" s="98">
        <f t="shared" si="0"/>
        <v>0</v>
      </c>
      <c r="H72" s="98">
        <f t="shared" si="1"/>
        <v>100</v>
      </c>
      <c r="I72" s="98">
        <f t="shared" si="2"/>
        <v>73.57430479600629</v>
      </c>
      <c r="L72" s="120"/>
    </row>
    <row r="73" spans="1:12" s="95" customFormat="1" ht="54.75" customHeight="1">
      <c r="A73" s="121"/>
      <c r="B73" s="96" t="s">
        <v>344</v>
      </c>
      <c r="C73" s="100" t="s">
        <v>345</v>
      </c>
      <c r="D73" s="98">
        <v>2854035</v>
      </c>
      <c r="E73" s="98">
        <v>1071420</v>
      </c>
      <c r="F73" s="98">
        <v>1071420</v>
      </c>
      <c r="G73" s="98">
        <f t="shared" si="0"/>
        <v>0</v>
      </c>
      <c r="H73" s="98">
        <f t="shared" si="1"/>
        <v>100</v>
      </c>
      <c r="I73" s="98">
        <f t="shared" si="2"/>
        <v>37.54053471663802</v>
      </c>
      <c r="L73" s="120"/>
    </row>
    <row r="74" spans="1:12" s="95" customFormat="1" ht="75" customHeight="1">
      <c r="A74" s="121"/>
      <c r="B74" s="96" t="s">
        <v>346</v>
      </c>
      <c r="C74" s="100" t="s">
        <v>347</v>
      </c>
      <c r="D74" s="98">
        <v>3558400</v>
      </c>
      <c r="E74" s="98">
        <v>2668806</v>
      </c>
      <c r="F74" s="98">
        <v>2668806</v>
      </c>
      <c r="G74" s="98">
        <f t="shared" si="0"/>
        <v>0</v>
      </c>
      <c r="H74" s="98">
        <f t="shared" si="1"/>
        <v>100</v>
      </c>
      <c r="I74" s="98">
        <f t="shared" si="2"/>
        <v>75.00016861510791</v>
      </c>
      <c r="L74" s="120"/>
    </row>
    <row r="75" spans="1:12" s="95" customFormat="1" ht="49.5" customHeight="1">
      <c r="A75" s="121"/>
      <c r="B75" s="96" t="s">
        <v>348</v>
      </c>
      <c r="C75" s="100" t="s">
        <v>349</v>
      </c>
      <c r="D75" s="98">
        <v>2998091</v>
      </c>
      <c r="E75" s="98">
        <v>2205821</v>
      </c>
      <c r="F75" s="98">
        <v>2205821</v>
      </c>
      <c r="G75" s="98">
        <f t="shared" si="0"/>
        <v>0</v>
      </c>
      <c r="H75" s="98">
        <f t="shared" si="1"/>
        <v>100</v>
      </c>
      <c r="I75" s="98">
        <f t="shared" si="2"/>
        <v>73.57418437265581</v>
      </c>
      <c r="L75" s="120"/>
    </row>
    <row r="76" spans="1:12" s="95" customFormat="1" ht="62.25" customHeight="1">
      <c r="A76" s="121"/>
      <c r="B76" s="96" t="s">
        <v>350</v>
      </c>
      <c r="C76" s="100" t="s">
        <v>351</v>
      </c>
      <c r="D76" s="98">
        <v>1101656</v>
      </c>
      <c r="E76" s="98">
        <v>657306</v>
      </c>
      <c r="F76" s="98">
        <v>657306</v>
      </c>
      <c r="G76" s="98">
        <f t="shared" si="0"/>
        <v>0</v>
      </c>
      <c r="H76" s="98">
        <f t="shared" si="1"/>
        <v>100</v>
      </c>
      <c r="I76" s="98">
        <f t="shared" si="2"/>
        <v>59.66526756083569</v>
      </c>
      <c r="L76" s="120"/>
    </row>
    <row r="77" spans="1:12" s="95" customFormat="1" ht="69" customHeight="1">
      <c r="A77" s="121"/>
      <c r="B77" s="96" t="s">
        <v>352</v>
      </c>
      <c r="C77" s="100" t="s">
        <v>353</v>
      </c>
      <c r="D77" s="98">
        <v>191106</v>
      </c>
      <c r="E77" s="98">
        <v>191106</v>
      </c>
      <c r="F77" s="98">
        <v>191106</v>
      </c>
      <c r="G77" s="98">
        <v>191106</v>
      </c>
      <c r="H77" s="98">
        <f t="shared" si="1"/>
        <v>100</v>
      </c>
      <c r="I77" s="98">
        <f t="shared" si="2"/>
        <v>100</v>
      </c>
      <c r="L77" s="120"/>
    </row>
    <row r="78" spans="1:12" s="95" customFormat="1" ht="18" customHeight="1">
      <c r="A78" s="121"/>
      <c r="B78" s="96" t="s">
        <v>354</v>
      </c>
      <c r="C78" s="100" t="s">
        <v>165</v>
      </c>
      <c r="D78" s="98">
        <v>5800000</v>
      </c>
      <c r="E78" s="98">
        <v>2581840</v>
      </c>
      <c r="F78" s="98">
        <v>1759490</v>
      </c>
      <c r="G78" s="98">
        <f t="shared" si="0"/>
        <v>-822350</v>
      </c>
      <c r="H78" s="98">
        <f t="shared" si="1"/>
        <v>68.14868465900288</v>
      </c>
      <c r="I78" s="98">
        <f t="shared" si="2"/>
        <v>30.336034482758624</v>
      </c>
      <c r="L78" s="120"/>
    </row>
    <row r="79" spans="1:12" s="95" customFormat="1" ht="48" customHeight="1">
      <c r="A79" s="121"/>
      <c r="B79" s="96" t="s">
        <v>409</v>
      </c>
      <c r="C79" s="100" t="s">
        <v>410</v>
      </c>
      <c r="D79" s="98">
        <v>594000</v>
      </c>
      <c r="E79" s="98">
        <v>594000</v>
      </c>
      <c r="F79" s="98">
        <v>594000</v>
      </c>
      <c r="G79" s="98">
        <f t="shared" si="0"/>
        <v>0</v>
      </c>
      <c r="H79" s="98">
        <f t="shared" si="1"/>
        <v>100</v>
      </c>
      <c r="I79" s="98">
        <f t="shared" si="2"/>
        <v>100</v>
      </c>
      <c r="L79" s="120"/>
    </row>
    <row r="80" spans="1:12" s="95" customFormat="1" ht="63" customHeight="1">
      <c r="A80" s="121"/>
      <c r="B80" s="96" t="s">
        <v>411</v>
      </c>
      <c r="C80" s="100" t="s">
        <v>412</v>
      </c>
      <c r="D80" s="98">
        <v>250000</v>
      </c>
      <c r="E80" s="98">
        <v>250000</v>
      </c>
      <c r="F80" s="98">
        <v>250000</v>
      </c>
      <c r="G80" s="98">
        <f t="shared" si="0"/>
        <v>0</v>
      </c>
      <c r="H80" s="98">
        <f t="shared" si="1"/>
        <v>100</v>
      </c>
      <c r="I80" s="98">
        <f t="shared" si="2"/>
        <v>100</v>
      </c>
      <c r="L80" s="120"/>
    </row>
    <row r="81" spans="1:12" s="95" customFormat="1" ht="63.75" customHeight="1">
      <c r="A81" s="121"/>
      <c r="B81" s="96" t="s">
        <v>413</v>
      </c>
      <c r="C81" s="100" t="s">
        <v>414</v>
      </c>
      <c r="D81" s="98">
        <v>1340643</v>
      </c>
      <c r="E81" s="98">
        <v>1340643</v>
      </c>
      <c r="F81" s="98">
        <v>1347698</v>
      </c>
      <c r="G81" s="98">
        <f t="shared" si="0"/>
        <v>7055</v>
      </c>
      <c r="H81" s="98">
        <f t="shared" si="1"/>
        <v>100.52624002064681</v>
      </c>
      <c r="I81" s="98">
        <f t="shared" si="2"/>
        <v>100.52624002064681</v>
      </c>
      <c r="L81" s="120"/>
    </row>
    <row r="82" spans="1:12" s="95" customFormat="1" ht="66" customHeight="1">
      <c r="A82" s="121"/>
      <c r="B82" s="96" t="s">
        <v>355</v>
      </c>
      <c r="C82" s="100" t="s">
        <v>356</v>
      </c>
      <c r="D82" s="98">
        <v>1052100</v>
      </c>
      <c r="E82" s="98">
        <v>1052100</v>
      </c>
      <c r="F82" s="98">
        <v>1052100</v>
      </c>
      <c r="G82" s="98">
        <f t="shared" si="0"/>
        <v>0</v>
      </c>
      <c r="H82" s="98">
        <f t="shared" si="1"/>
        <v>100</v>
      </c>
      <c r="I82" s="98">
        <f t="shared" si="2"/>
        <v>100</v>
      </c>
      <c r="L82" s="120"/>
    </row>
    <row r="83" spans="1:12" s="95" customFormat="1" ht="16.5" customHeight="1">
      <c r="A83" s="121"/>
      <c r="B83" s="122" t="s">
        <v>357</v>
      </c>
      <c r="C83" s="123"/>
      <c r="D83" s="103">
        <f>D70+D69</f>
        <v>275126242</v>
      </c>
      <c r="E83" s="103">
        <f>E70+E69</f>
        <v>196116653</v>
      </c>
      <c r="F83" s="103">
        <f>F70+F69</f>
        <v>202732036.29000002</v>
      </c>
      <c r="G83" s="103">
        <f t="shared" si="0"/>
        <v>6615383.290000021</v>
      </c>
      <c r="H83" s="103">
        <f t="shared" si="1"/>
        <v>103.37318794136266</v>
      </c>
      <c r="I83" s="103">
        <f t="shared" si="2"/>
        <v>73.68691362054807</v>
      </c>
      <c r="L83" s="120"/>
    </row>
    <row r="84" spans="1:9" s="95" customFormat="1" ht="27" customHeight="1">
      <c r="A84" s="124"/>
      <c r="B84" s="171" t="s">
        <v>358</v>
      </c>
      <c r="C84" s="172"/>
      <c r="D84" s="172"/>
      <c r="E84" s="172"/>
      <c r="F84" s="172"/>
      <c r="G84" s="172"/>
      <c r="H84" s="173"/>
      <c r="I84" s="174"/>
    </row>
    <row r="85" spans="1:9" s="95" customFormat="1" ht="15.75">
      <c r="A85" s="124"/>
      <c r="B85" s="125">
        <v>10000000</v>
      </c>
      <c r="C85" s="108" t="s">
        <v>273</v>
      </c>
      <c r="D85" s="102">
        <v>93200</v>
      </c>
      <c r="E85" s="102">
        <v>84200</v>
      </c>
      <c r="F85" s="102">
        <v>124120.54</v>
      </c>
      <c r="G85" s="102">
        <f>F85-E85</f>
        <v>39920.53999999999</v>
      </c>
      <c r="H85" s="102">
        <f>IF(E85=0,0,F85/E85*100)</f>
        <v>147.411567695962</v>
      </c>
      <c r="I85" s="117">
        <f>IF(D85=0,0,F85/D85*100)</f>
        <v>133.17654506437768</v>
      </c>
    </row>
    <row r="86" spans="1:9" s="95" customFormat="1" ht="15.75">
      <c r="A86" s="124"/>
      <c r="B86" s="96">
        <v>19010000</v>
      </c>
      <c r="C86" s="100" t="s">
        <v>359</v>
      </c>
      <c r="D86" s="99">
        <v>93200</v>
      </c>
      <c r="E86" s="99">
        <v>84200</v>
      </c>
      <c r="F86" s="99">
        <v>124120.54</v>
      </c>
      <c r="G86" s="99">
        <f>F86-E86</f>
        <v>39920.53999999999</v>
      </c>
      <c r="H86" s="99">
        <f>IF(E86=0,0,F86/E86*100)</f>
        <v>147.411567695962</v>
      </c>
      <c r="I86" s="99">
        <f>IF(D86=0,0,F86/D86*100)</f>
        <v>133.17654506437768</v>
      </c>
    </row>
    <row r="87" spans="1:9" s="95" customFormat="1" ht="30" hidden="1">
      <c r="A87" s="124"/>
      <c r="B87" s="126">
        <v>18040000</v>
      </c>
      <c r="C87" s="113" t="s">
        <v>360</v>
      </c>
      <c r="D87" s="117">
        <v>0</v>
      </c>
      <c r="E87" s="117">
        <v>0</v>
      </c>
      <c r="F87" s="117">
        <v>0</v>
      </c>
      <c r="G87" s="117">
        <v>-126.29</v>
      </c>
      <c r="H87" s="117">
        <v>-126.29</v>
      </c>
      <c r="I87" s="117">
        <v>0</v>
      </c>
    </row>
    <row r="88" spans="1:9" s="95" customFormat="1" ht="75" hidden="1">
      <c r="A88" s="124"/>
      <c r="B88" s="126">
        <v>18041500</v>
      </c>
      <c r="C88" s="113" t="s">
        <v>361</v>
      </c>
      <c r="D88" s="117">
        <v>0</v>
      </c>
      <c r="E88" s="117">
        <v>0</v>
      </c>
      <c r="F88" s="117">
        <v>0</v>
      </c>
      <c r="G88" s="117">
        <v>-126.29</v>
      </c>
      <c r="H88" s="117">
        <v>-126.29</v>
      </c>
      <c r="I88" s="117">
        <v>0</v>
      </c>
    </row>
    <row r="89" spans="1:9" s="95" customFormat="1" ht="15.75">
      <c r="A89" s="124"/>
      <c r="B89" s="125">
        <v>20000000</v>
      </c>
      <c r="C89" s="108" t="s">
        <v>321</v>
      </c>
      <c r="D89" s="102">
        <v>3148353.3</v>
      </c>
      <c r="E89" s="102">
        <v>3148353.3</v>
      </c>
      <c r="F89" s="102">
        <v>3611506.46</v>
      </c>
      <c r="G89" s="102">
        <f aca="true" t="shared" si="3" ref="G89:G110">F89-E89</f>
        <v>463153.16000000015</v>
      </c>
      <c r="H89" s="102">
        <f aca="true" t="shared" si="4" ref="H89:H110">IF(E89=0,0,F89/E89*100)</f>
        <v>114.71096525285138</v>
      </c>
      <c r="I89" s="102">
        <f aca="true" t="shared" si="5" ref="I89:I110">IF(D89=0,0,F89/D89*100)</f>
        <v>114.71096525285138</v>
      </c>
    </row>
    <row r="90" spans="1:9" s="95" customFormat="1" ht="30" hidden="1">
      <c r="A90" s="124"/>
      <c r="B90" s="146">
        <v>24170000</v>
      </c>
      <c r="C90" s="113" t="s">
        <v>362</v>
      </c>
      <c r="D90" s="117">
        <v>0</v>
      </c>
      <c r="E90" s="117">
        <v>0</v>
      </c>
      <c r="F90" s="117">
        <v>0</v>
      </c>
      <c r="G90" s="102">
        <f t="shared" si="3"/>
        <v>0</v>
      </c>
      <c r="H90" s="117">
        <f t="shared" si="4"/>
        <v>0</v>
      </c>
      <c r="I90" s="117">
        <f t="shared" si="5"/>
        <v>0</v>
      </c>
    </row>
    <row r="91" spans="1:9" s="95" customFormat="1" ht="15.75" hidden="1">
      <c r="A91" s="124"/>
      <c r="B91" s="146">
        <v>24060000</v>
      </c>
      <c r="C91" s="113" t="s">
        <v>324</v>
      </c>
      <c r="D91" s="117">
        <v>3000</v>
      </c>
      <c r="E91" s="117">
        <v>3000</v>
      </c>
      <c r="F91" s="117">
        <v>1000</v>
      </c>
      <c r="G91" s="102">
        <f t="shared" si="3"/>
        <v>-2000</v>
      </c>
      <c r="H91" s="117">
        <f t="shared" si="4"/>
        <v>33.33333333333333</v>
      </c>
      <c r="I91" s="117">
        <f t="shared" si="5"/>
        <v>33.33333333333333</v>
      </c>
    </row>
    <row r="92" spans="1:9" s="95" customFormat="1" ht="45" hidden="1">
      <c r="A92" s="124"/>
      <c r="B92" s="146">
        <v>24062100</v>
      </c>
      <c r="C92" s="113" t="s">
        <v>363</v>
      </c>
      <c r="D92" s="117">
        <v>3000</v>
      </c>
      <c r="E92" s="117">
        <v>3000</v>
      </c>
      <c r="F92" s="117">
        <v>1000</v>
      </c>
      <c r="G92" s="102">
        <f t="shared" si="3"/>
        <v>-2000</v>
      </c>
      <c r="H92" s="117">
        <f t="shared" si="4"/>
        <v>33.33333333333333</v>
      </c>
      <c r="I92" s="117">
        <f t="shared" si="5"/>
        <v>33.33333333333333</v>
      </c>
    </row>
    <row r="93" spans="1:9" s="95" customFormat="1" ht="60">
      <c r="A93" s="124"/>
      <c r="B93" s="127">
        <v>24062100</v>
      </c>
      <c r="C93" s="128" t="s">
        <v>363</v>
      </c>
      <c r="D93" s="129">
        <v>0</v>
      </c>
      <c r="E93" s="129">
        <v>0</v>
      </c>
      <c r="F93" s="129">
        <v>18002.81</v>
      </c>
      <c r="G93" s="130">
        <f t="shared" si="3"/>
        <v>18002.81</v>
      </c>
      <c r="H93" s="129">
        <f t="shared" si="4"/>
        <v>0</v>
      </c>
      <c r="I93" s="129">
        <f t="shared" si="5"/>
        <v>0</v>
      </c>
    </row>
    <row r="94" spans="1:9" s="95" customFormat="1" ht="30.75" customHeight="1">
      <c r="A94" s="124"/>
      <c r="B94" s="132">
        <v>25000000</v>
      </c>
      <c r="C94" s="152" t="s">
        <v>364</v>
      </c>
      <c r="D94" s="111">
        <v>3148353.3</v>
      </c>
      <c r="E94" s="111">
        <v>3148353.3</v>
      </c>
      <c r="F94" s="111">
        <v>3593503.65</v>
      </c>
      <c r="G94" s="111">
        <f t="shared" si="3"/>
        <v>445150.3500000001</v>
      </c>
      <c r="H94" s="111">
        <f t="shared" si="4"/>
        <v>114.13914855108543</v>
      </c>
      <c r="I94" s="111">
        <f t="shared" si="5"/>
        <v>114.13914855108543</v>
      </c>
    </row>
    <row r="95" spans="1:9" s="95" customFormat="1" ht="30" hidden="1">
      <c r="A95" s="124"/>
      <c r="B95" s="126">
        <v>25010000</v>
      </c>
      <c r="C95" s="113" t="s">
        <v>365</v>
      </c>
      <c r="D95" s="117">
        <v>25400</v>
      </c>
      <c r="E95" s="117">
        <v>25400</v>
      </c>
      <c r="F95" s="117">
        <v>6350</v>
      </c>
      <c r="G95" s="117">
        <f t="shared" si="3"/>
        <v>-19050</v>
      </c>
      <c r="H95" s="117">
        <f t="shared" si="4"/>
        <v>25</v>
      </c>
      <c r="I95" s="117">
        <f t="shared" si="5"/>
        <v>25</v>
      </c>
    </row>
    <row r="96" spans="1:9" s="95" customFormat="1" ht="15.75" hidden="1">
      <c r="A96" s="124"/>
      <c r="B96" s="126">
        <v>25010300</v>
      </c>
      <c r="C96" s="113" t="s">
        <v>366</v>
      </c>
      <c r="D96" s="117">
        <v>25400</v>
      </c>
      <c r="E96" s="117">
        <v>25400</v>
      </c>
      <c r="F96" s="117">
        <v>6350</v>
      </c>
      <c r="G96" s="117">
        <f t="shared" si="3"/>
        <v>-19050</v>
      </c>
      <c r="H96" s="117">
        <f t="shared" si="4"/>
        <v>25</v>
      </c>
      <c r="I96" s="117">
        <f t="shared" si="5"/>
        <v>25</v>
      </c>
    </row>
    <row r="97" spans="1:9" s="95" customFormat="1" ht="18.75" customHeight="1">
      <c r="A97" s="124"/>
      <c r="B97" s="125">
        <v>30000000</v>
      </c>
      <c r="C97" s="108" t="s">
        <v>334</v>
      </c>
      <c r="D97" s="111">
        <v>201330</v>
      </c>
      <c r="E97" s="111">
        <v>201330</v>
      </c>
      <c r="F97" s="111">
        <v>202135</v>
      </c>
      <c r="G97" s="111">
        <f t="shared" si="3"/>
        <v>805</v>
      </c>
      <c r="H97" s="111">
        <f t="shared" si="4"/>
        <v>100.39984105697116</v>
      </c>
      <c r="I97" s="111">
        <f t="shared" si="5"/>
        <v>100.39984105697116</v>
      </c>
    </row>
    <row r="98" spans="1:9" s="95" customFormat="1" ht="17.25" customHeight="1" hidden="1">
      <c r="A98" s="124"/>
      <c r="B98" s="126">
        <v>31000000</v>
      </c>
      <c r="C98" s="113" t="s">
        <v>367</v>
      </c>
      <c r="D98" s="117">
        <v>100</v>
      </c>
      <c r="E98" s="117">
        <v>100</v>
      </c>
      <c r="F98" s="117">
        <v>100</v>
      </c>
      <c r="G98" s="111">
        <f t="shared" si="3"/>
        <v>0</v>
      </c>
      <c r="H98" s="111">
        <f t="shared" si="4"/>
        <v>100</v>
      </c>
      <c r="I98" s="111">
        <f t="shared" si="5"/>
        <v>100</v>
      </c>
    </row>
    <row r="99" spans="1:9" s="95" customFormat="1" ht="17.25" customHeight="1" hidden="1">
      <c r="A99" s="124"/>
      <c r="B99" s="126">
        <v>31030000</v>
      </c>
      <c r="C99" s="113" t="s">
        <v>368</v>
      </c>
      <c r="D99" s="117">
        <v>100</v>
      </c>
      <c r="E99" s="117">
        <v>100</v>
      </c>
      <c r="F99" s="117">
        <v>100</v>
      </c>
      <c r="G99" s="111">
        <f t="shared" si="3"/>
        <v>0</v>
      </c>
      <c r="H99" s="111">
        <f t="shared" si="4"/>
        <v>100</v>
      </c>
      <c r="I99" s="111">
        <f t="shared" si="5"/>
        <v>100</v>
      </c>
    </row>
    <row r="100" spans="1:9" s="95" customFormat="1" ht="17.25" customHeight="1" hidden="1">
      <c r="A100" s="124"/>
      <c r="B100" s="126">
        <v>33000000</v>
      </c>
      <c r="C100" s="113" t="s">
        <v>369</v>
      </c>
      <c r="D100" s="117">
        <v>510000</v>
      </c>
      <c r="E100" s="117">
        <v>510000</v>
      </c>
      <c r="F100" s="117">
        <v>149000</v>
      </c>
      <c r="G100" s="111">
        <f t="shared" si="3"/>
        <v>-361000</v>
      </c>
      <c r="H100" s="111">
        <f t="shared" si="4"/>
        <v>29.215686274509807</v>
      </c>
      <c r="I100" s="111">
        <f t="shared" si="5"/>
        <v>29.215686274509807</v>
      </c>
    </row>
    <row r="101" spans="1:9" s="95" customFormat="1" ht="73.5" customHeight="1">
      <c r="A101" s="124"/>
      <c r="B101" s="96" t="s">
        <v>370</v>
      </c>
      <c r="C101" s="100" t="s">
        <v>371</v>
      </c>
      <c r="D101" s="99">
        <v>51330</v>
      </c>
      <c r="E101" s="99">
        <v>51330</v>
      </c>
      <c r="F101" s="99">
        <v>52135</v>
      </c>
      <c r="G101" s="99">
        <f t="shared" si="3"/>
        <v>805</v>
      </c>
      <c r="H101" s="99">
        <f t="shared" si="4"/>
        <v>101.56828365478279</v>
      </c>
      <c r="I101" s="99">
        <f t="shared" si="5"/>
        <v>101.56828365478279</v>
      </c>
    </row>
    <row r="102" spans="1:9" s="95" customFormat="1" ht="57" customHeight="1">
      <c r="A102" s="124"/>
      <c r="B102" s="127">
        <v>33010400</v>
      </c>
      <c r="C102" s="100" t="s">
        <v>372</v>
      </c>
      <c r="D102" s="129">
        <v>150000</v>
      </c>
      <c r="E102" s="129">
        <v>150000</v>
      </c>
      <c r="F102" s="129">
        <v>150000</v>
      </c>
      <c r="G102" s="129">
        <f t="shared" si="3"/>
        <v>0</v>
      </c>
      <c r="H102" s="129">
        <f t="shared" si="4"/>
        <v>100</v>
      </c>
      <c r="I102" s="129">
        <f t="shared" si="5"/>
        <v>100</v>
      </c>
    </row>
    <row r="103" spans="1:23" s="131" customFormat="1" ht="16.5" customHeight="1" hidden="1">
      <c r="A103" s="124"/>
      <c r="B103" s="146">
        <v>33010100</v>
      </c>
      <c r="C103" s="146" t="s">
        <v>371</v>
      </c>
      <c r="D103" s="117">
        <v>110000</v>
      </c>
      <c r="E103" s="117">
        <v>110000</v>
      </c>
      <c r="F103" s="117">
        <v>29000</v>
      </c>
      <c r="G103" s="129">
        <f t="shared" si="3"/>
        <v>-81000</v>
      </c>
      <c r="H103" s="129">
        <f t="shared" si="4"/>
        <v>26.36363636363636</v>
      </c>
      <c r="I103" s="129">
        <f t="shared" si="5"/>
        <v>26.36363636363636</v>
      </c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s="131" customFormat="1" ht="16.5" customHeight="1" hidden="1">
      <c r="A104" s="124"/>
      <c r="B104" s="146">
        <v>33010400</v>
      </c>
      <c r="C104" s="146" t="s">
        <v>372</v>
      </c>
      <c r="D104" s="117">
        <v>400000</v>
      </c>
      <c r="E104" s="117">
        <v>400000</v>
      </c>
      <c r="F104" s="117">
        <v>120000</v>
      </c>
      <c r="G104" s="129">
        <f t="shared" si="3"/>
        <v>-280000</v>
      </c>
      <c r="H104" s="129">
        <f t="shared" si="4"/>
        <v>30</v>
      </c>
      <c r="I104" s="129">
        <f t="shared" si="5"/>
        <v>30</v>
      </c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s="131" customFormat="1" ht="16.5" customHeight="1">
      <c r="A105" s="124"/>
      <c r="B105" s="153" t="s">
        <v>415</v>
      </c>
      <c r="C105" s="154" t="s">
        <v>339</v>
      </c>
      <c r="D105" s="103">
        <v>2082140</v>
      </c>
      <c r="E105" s="103">
        <v>2082140</v>
      </c>
      <c r="F105" s="103">
        <v>2082140</v>
      </c>
      <c r="G105" s="134">
        <f t="shared" si="3"/>
        <v>0</v>
      </c>
      <c r="H105" s="134">
        <f t="shared" si="4"/>
        <v>100</v>
      </c>
      <c r="I105" s="134">
        <f t="shared" si="5"/>
        <v>100</v>
      </c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s="131" customFormat="1" ht="16.5" customHeight="1">
      <c r="A106" s="124"/>
      <c r="B106" s="96" t="s">
        <v>354</v>
      </c>
      <c r="C106" s="104" t="s">
        <v>165</v>
      </c>
      <c r="D106" s="129">
        <v>2082140</v>
      </c>
      <c r="E106" s="129">
        <v>2082140</v>
      </c>
      <c r="F106" s="129">
        <v>2082140</v>
      </c>
      <c r="G106" s="129">
        <f t="shared" si="3"/>
        <v>0</v>
      </c>
      <c r="H106" s="129">
        <f t="shared" si="4"/>
        <v>100</v>
      </c>
      <c r="I106" s="129">
        <f t="shared" si="5"/>
        <v>100</v>
      </c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s="131" customFormat="1" ht="16.5" customHeight="1">
      <c r="A107" s="124"/>
      <c r="B107" s="132" t="s">
        <v>373</v>
      </c>
      <c r="C107" s="133" t="s">
        <v>374</v>
      </c>
      <c r="D107" s="111">
        <v>281436.8</v>
      </c>
      <c r="E107" s="111">
        <v>281436.8</v>
      </c>
      <c r="F107" s="111">
        <v>295333.57</v>
      </c>
      <c r="G107" s="134">
        <f t="shared" si="3"/>
        <v>13896.770000000019</v>
      </c>
      <c r="H107" s="134">
        <f t="shared" si="4"/>
        <v>104.93779420459586</v>
      </c>
      <c r="I107" s="134">
        <f t="shared" si="5"/>
        <v>104.93779420459586</v>
      </c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s="137" customFormat="1" ht="16.5" customHeight="1">
      <c r="A108" s="135"/>
      <c r="B108" s="175" t="s">
        <v>375</v>
      </c>
      <c r="C108" s="176"/>
      <c r="D108" s="136">
        <f>D85+D89+D97+D107</f>
        <v>3724320.0999999996</v>
      </c>
      <c r="E108" s="136">
        <f>E85+E89+E97+E107</f>
        <v>3715320.0999999996</v>
      </c>
      <c r="F108" s="136">
        <f>F85+F89+F97+F107</f>
        <v>4233095.57</v>
      </c>
      <c r="G108" s="136">
        <f t="shared" si="3"/>
        <v>517775.47000000067</v>
      </c>
      <c r="H108" s="136">
        <f t="shared" si="4"/>
        <v>113.93622772907241</v>
      </c>
      <c r="I108" s="136">
        <f t="shared" si="5"/>
        <v>113.66089531348287</v>
      </c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s="140" customFormat="1" ht="21.75" customHeight="1">
      <c r="A109" s="138"/>
      <c r="B109" s="158" t="s">
        <v>376</v>
      </c>
      <c r="C109" s="159"/>
      <c r="D109" s="139">
        <f>D108+D105</f>
        <v>5806460.1</v>
      </c>
      <c r="E109" s="139">
        <f>E108+E105</f>
        <v>5797460.1</v>
      </c>
      <c r="F109" s="139">
        <f>F108+F105</f>
        <v>6315235.57</v>
      </c>
      <c r="G109" s="136">
        <f t="shared" si="3"/>
        <v>517775.47000000067</v>
      </c>
      <c r="H109" s="136">
        <f t="shared" si="4"/>
        <v>108.93107431649251</v>
      </c>
      <c r="I109" s="136">
        <f t="shared" si="5"/>
        <v>108.762231398094</v>
      </c>
      <c r="J109" s="106"/>
      <c r="K109" s="106"/>
      <c r="L109" s="120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</row>
    <row r="110" spans="1:23" s="142" customFormat="1" ht="17.25" customHeight="1">
      <c r="A110" s="141"/>
      <c r="B110" s="160" t="s">
        <v>377</v>
      </c>
      <c r="C110" s="161"/>
      <c r="D110" s="139">
        <f>D109+D83</f>
        <v>280932702.1</v>
      </c>
      <c r="E110" s="139">
        <f>E109+E83</f>
        <v>201914113.1</v>
      </c>
      <c r="F110" s="139">
        <f>F109+F83</f>
        <v>209047271.86</v>
      </c>
      <c r="G110" s="143">
        <f t="shared" si="3"/>
        <v>7133158.76000002</v>
      </c>
      <c r="H110" s="143">
        <f t="shared" si="4"/>
        <v>103.53276878494732</v>
      </c>
      <c r="I110" s="143">
        <f t="shared" si="5"/>
        <v>74.41186814398992</v>
      </c>
      <c r="J110" s="95"/>
      <c r="K110" s="95"/>
      <c r="L110" s="120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9" s="131" customFormat="1" ht="18.75">
      <c r="A111" s="90"/>
      <c r="B111" s="90"/>
      <c r="C111" s="90"/>
      <c r="D111" s="90"/>
      <c r="E111" s="90"/>
      <c r="F111" s="91"/>
      <c r="G111" s="90"/>
      <c r="H111" s="90"/>
      <c r="I111" s="90"/>
    </row>
    <row r="112" spans="1:9" ht="18.75">
      <c r="A112" s="90"/>
      <c r="B112" s="90"/>
      <c r="C112" s="90"/>
      <c r="D112" s="90"/>
      <c r="E112" s="90"/>
      <c r="F112" s="91"/>
      <c r="G112" s="90"/>
      <c r="H112" s="90"/>
      <c r="I112" s="90"/>
    </row>
    <row r="113" spans="1:9" ht="18.75">
      <c r="A113" s="90"/>
      <c r="B113" s="90"/>
      <c r="C113" s="90" t="s">
        <v>416</v>
      </c>
      <c r="D113" s="90" t="s">
        <v>417</v>
      </c>
      <c r="E113" s="90"/>
      <c r="F113" s="91"/>
      <c r="G113" s="90"/>
      <c r="H113" s="90"/>
      <c r="I113" s="90"/>
    </row>
    <row r="114" spans="1:9" ht="18.75">
      <c r="A114" s="90"/>
      <c r="B114" s="90"/>
      <c r="C114" s="90"/>
      <c r="D114" s="90"/>
      <c r="E114" s="90"/>
      <c r="F114" s="91"/>
      <c r="G114" s="90"/>
      <c r="H114" s="90"/>
      <c r="I114" s="90"/>
    </row>
  </sheetData>
  <sheetProtection/>
  <mergeCells count="17">
    <mergeCell ref="A69:C69"/>
    <mergeCell ref="C5:C6"/>
    <mergeCell ref="D5:D6"/>
    <mergeCell ref="E5:E6"/>
    <mergeCell ref="F5:F6"/>
    <mergeCell ref="G5:I5"/>
    <mergeCell ref="A68:C68"/>
    <mergeCell ref="B109:C109"/>
    <mergeCell ref="B110:C110"/>
    <mergeCell ref="G2:I2"/>
    <mergeCell ref="G1:I1"/>
    <mergeCell ref="A3:H3"/>
    <mergeCell ref="B7:I7"/>
    <mergeCell ref="B84:I84"/>
    <mergeCell ref="B108:C108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7"/>
  <sheetViews>
    <sheetView workbookViewId="0" topLeftCell="A290">
      <selection activeCell="F83" sqref="F83"/>
    </sheetView>
  </sheetViews>
  <sheetFormatPr defaultColWidth="9.140625" defaultRowHeight="12.75"/>
  <cols>
    <col min="1" max="1" width="2.7109375" style="2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24.75" customHeight="1">
      <c r="A1" s="1"/>
      <c r="B1" s="195"/>
      <c r="C1" s="195"/>
      <c r="D1" s="4"/>
      <c r="E1" s="4"/>
      <c r="F1" s="199" t="s">
        <v>143</v>
      </c>
      <c r="G1" s="200"/>
      <c r="H1" s="200"/>
      <c r="I1" s="1"/>
    </row>
    <row r="2" spans="1:9" ht="35.25" customHeight="1">
      <c r="A2" s="1"/>
      <c r="B2" s="5"/>
      <c r="C2" s="4"/>
      <c r="D2" s="4"/>
      <c r="E2" s="4"/>
      <c r="F2" s="198" t="s">
        <v>402</v>
      </c>
      <c r="G2" s="163"/>
      <c r="H2" s="163"/>
      <c r="I2" s="1"/>
    </row>
    <row r="3" spans="1:9" ht="42" customHeight="1">
      <c r="A3" s="1"/>
      <c r="B3" s="196" t="s">
        <v>378</v>
      </c>
      <c r="C3" s="196"/>
      <c r="D3" s="196"/>
      <c r="E3" s="196"/>
      <c r="F3" s="196"/>
      <c r="G3" s="196"/>
      <c r="H3" s="196"/>
      <c r="I3" s="1"/>
    </row>
    <row r="4" spans="1:9" ht="15" customHeight="1">
      <c r="A4" s="1"/>
      <c r="B4" s="197"/>
      <c r="C4" s="197"/>
      <c r="D4" s="197"/>
      <c r="E4" s="197"/>
      <c r="F4" s="197"/>
      <c r="G4" s="197"/>
      <c r="H4" s="197"/>
      <c r="I4" s="1"/>
    </row>
    <row r="5" spans="1:9" ht="12" customHeight="1">
      <c r="A5" s="1"/>
      <c r="B5" s="195"/>
      <c r="C5" s="195"/>
      <c r="D5" s="4"/>
      <c r="E5" s="4"/>
      <c r="F5" s="4"/>
      <c r="G5" s="4"/>
      <c r="H5" s="55" t="s">
        <v>201</v>
      </c>
      <c r="I5" s="1"/>
    </row>
    <row r="6" spans="1:9" s="7" customFormat="1" ht="13.5" customHeight="1">
      <c r="A6" s="6"/>
      <c r="B6" s="192" t="s">
        <v>0</v>
      </c>
      <c r="C6" s="192" t="s">
        <v>1</v>
      </c>
      <c r="D6" s="192" t="s">
        <v>142</v>
      </c>
      <c r="E6" s="192" t="s">
        <v>141</v>
      </c>
      <c r="F6" s="192" t="s">
        <v>385</v>
      </c>
      <c r="G6" s="194"/>
      <c r="H6" s="194"/>
      <c r="I6" s="6"/>
    </row>
    <row r="7" spans="1:9" s="7" customFormat="1" ht="75" customHeight="1">
      <c r="A7" s="6"/>
      <c r="B7" s="192"/>
      <c r="C7" s="192"/>
      <c r="D7" s="193"/>
      <c r="E7" s="193"/>
      <c r="F7" s="193"/>
      <c r="G7" s="9" t="s">
        <v>144</v>
      </c>
      <c r="H7" s="9" t="s">
        <v>145</v>
      </c>
      <c r="I7" s="6"/>
    </row>
    <row r="8" spans="1:9" s="36" customFormat="1" ht="23.25" customHeight="1">
      <c r="A8" s="33"/>
      <c r="B8" s="34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3"/>
    </row>
    <row r="9" spans="1:9" ht="22.5" customHeight="1">
      <c r="A9" s="1"/>
      <c r="B9" s="187" t="s">
        <v>146</v>
      </c>
      <c r="C9" s="201"/>
      <c r="D9" s="201"/>
      <c r="E9" s="201"/>
      <c r="F9" s="201"/>
      <c r="G9" s="201"/>
      <c r="H9" s="201"/>
      <c r="I9" s="1"/>
    </row>
    <row r="10" spans="1:9" ht="19.5" customHeight="1">
      <c r="A10" s="1"/>
      <c r="B10" s="21" t="s">
        <v>2</v>
      </c>
      <c r="C10" s="22" t="s">
        <v>3</v>
      </c>
      <c r="D10" s="24">
        <f>D11+D24+D27+D29+D31+D33+D35+D37+D39+D51+D53+D56+D58+D60+D62+D64+D68+D70+D72+D74+D76+D47+D49+D66</f>
        <v>66743118.49</v>
      </c>
      <c r="E10" s="24">
        <f>E11+E24+E27+E29+E31+E33+E35+E37+E39+E51+E53+E56+E58+E60+E62+E64+E68+E70+E72+E74+E76+E47+E49+E66</f>
        <v>63699257.49</v>
      </c>
      <c r="F10" s="24">
        <f>F11+F24+F27+F29+F31+F33+F35+F37+F39+F51+F53+F56+F58+F60+F62+F64+F68+F70+F72+F74+F76+F47+F49+F66</f>
        <v>50429177.980000004</v>
      </c>
      <c r="G10" s="23">
        <f aca="true" t="shared" si="0" ref="G10:G79">F10/D10*100</f>
        <v>75.55711977640918</v>
      </c>
      <c r="H10" s="23">
        <f aca="true" t="shared" si="1" ref="H10:H79">F10/E10*100</f>
        <v>79.16760723296777</v>
      </c>
      <c r="I10" s="1"/>
    </row>
    <row r="11" spans="1:9" ht="57" customHeight="1">
      <c r="A11" s="1"/>
      <c r="B11" s="10" t="s">
        <v>4</v>
      </c>
      <c r="C11" s="11" t="s">
        <v>5</v>
      </c>
      <c r="D11" s="25">
        <f>SUM(D12:D23)</f>
        <v>27121648.360000003</v>
      </c>
      <c r="E11" s="25">
        <f>SUM(E12:E23)</f>
        <v>27008648.360000003</v>
      </c>
      <c r="F11" s="25">
        <f>SUM(F12:F23)</f>
        <v>19067333.950000003</v>
      </c>
      <c r="G11" s="15">
        <f t="shared" si="0"/>
        <v>70.30300554342855</v>
      </c>
      <c r="H11" s="15">
        <f t="shared" si="1"/>
        <v>70.59714242582704</v>
      </c>
      <c r="I11" s="1"/>
    </row>
    <row r="12" spans="1:9" ht="15" customHeight="1">
      <c r="A12" s="1"/>
      <c r="B12" s="12" t="s">
        <v>6</v>
      </c>
      <c r="C12" s="13" t="s">
        <v>7</v>
      </c>
      <c r="D12" s="26">
        <v>20173191.92</v>
      </c>
      <c r="E12" s="26">
        <v>20173191.92</v>
      </c>
      <c r="F12" s="26">
        <v>14861306.35</v>
      </c>
      <c r="G12" s="17">
        <f t="shared" si="0"/>
        <v>73.66859150963751</v>
      </c>
      <c r="H12" s="17">
        <f t="shared" si="1"/>
        <v>73.66859150963751</v>
      </c>
      <c r="I12" s="1"/>
    </row>
    <row r="13" spans="1:9" ht="15" customHeight="1">
      <c r="A13" s="1"/>
      <c r="B13" s="12" t="s">
        <v>8</v>
      </c>
      <c r="C13" s="13" t="s">
        <v>9</v>
      </c>
      <c r="D13" s="26">
        <v>4459456.44</v>
      </c>
      <c r="E13" s="26">
        <v>4459456.44</v>
      </c>
      <c r="F13" s="26">
        <v>3203432.2</v>
      </c>
      <c r="G13" s="17">
        <f t="shared" si="0"/>
        <v>71.83458888097132</v>
      </c>
      <c r="H13" s="17">
        <f t="shared" si="1"/>
        <v>71.83458888097132</v>
      </c>
      <c r="I13" s="1"/>
    </row>
    <row r="14" spans="1:9" ht="15" customHeight="1">
      <c r="A14" s="1"/>
      <c r="B14" s="12" t="s">
        <v>10</v>
      </c>
      <c r="C14" s="13" t="s">
        <v>11</v>
      </c>
      <c r="D14" s="26">
        <v>600000</v>
      </c>
      <c r="E14" s="26">
        <v>550000</v>
      </c>
      <c r="F14" s="26">
        <v>178802.52</v>
      </c>
      <c r="G14" s="17">
        <f t="shared" si="0"/>
        <v>29.80042</v>
      </c>
      <c r="H14" s="17">
        <f t="shared" si="1"/>
        <v>32.50954909090909</v>
      </c>
      <c r="I14" s="1"/>
    </row>
    <row r="15" spans="1:9" ht="15" customHeight="1">
      <c r="A15" s="1"/>
      <c r="B15" s="12" t="s">
        <v>12</v>
      </c>
      <c r="C15" s="13" t="s">
        <v>13</v>
      </c>
      <c r="D15" s="26">
        <v>580000</v>
      </c>
      <c r="E15" s="26">
        <v>550000</v>
      </c>
      <c r="F15" s="26">
        <v>60224.59</v>
      </c>
      <c r="G15" s="17">
        <f t="shared" si="0"/>
        <v>10.38355</v>
      </c>
      <c r="H15" s="17">
        <f t="shared" si="1"/>
        <v>10.949925454545454</v>
      </c>
      <c r="I15" s="1"/>
    </row>
    <row r="16" spans="1:9" ht="15" customHeight="1">
      <c r="A16" s="1"/>
      <c r="B16" s="12" t="s">
        <v>14</v>
      </c>
      <c r="C16" s="13" t="s">
        <v>15</v>
      </c>
      <c r="D16" s="26">
        <v>30000</v>
      </c>
      <c r="E16" s="26">
        <v>27000</v>
      </c>
      <c r="F16" s="26">
        <v>9906.5</v>
      </c>
      <c r="G16" s="17">
        <f t="shared" si="0"/>
        <v>33.02166666666667</v>
      </c>
      <c r="H16" s="17">
        <f t="shared" si="1"/>
        <v>36.69074074074074</v>
      </c>
      <c r="I16" s="1"/>
    </row>
    <row r="17" spans="1:9" ht="15" customHeight="1">
      <c r="A17" s="1"/>
      <c r="B17" s="12" t="s">
        <v>16</v>
      </c>
      <c r="C17" s="13" t="s">
        <v>17</v>
      </c>
      <c r="D17" s="26">
        <v>305000</v>
      </c>
      <c r="E17" s="26">
        <v>305000</v>
      </c>
      <c r="F17" s="26">
        <v>188236.16</v>
      </c>
      <c r="G17" s="17">
        <f t="shared" si="0"/>
        <v>61.716773770491805</v>
      </c>
      <c r="H17" s="17">
        <f t="shared" si="1"/>
        <v>61.716773770491805</v>
      </c>
      <c r="I17" s="1"/>
    </row>
    <row r="18" spans="1:9" ht="15" customHeight="1">
      <c r="A18" s="1"/>
      <c r="B18" s="12" t="s">
        <v>18</v>
      </c>
      <c r="C18" s="13" t="s">
        <v>19</v>
      </c>
      <c r="D18" s="26">
        <v>145000</v>
      </c>
      <c r="E18" s="26">
        <v>115000</v>
      </c>
      <c r="F18" s="26">
        <v>44399.34</v>
      </c>
      <c r="G18" s="17">
        <f t="shared" si="0"/>
        <v>30.62023448275862</v>
      </c>
      <c r="H18" s="17">
        <f t="shared" si="1"/>
        <v>38.60812173913043</v>
      </c>
      <c r="I18" s="1"/>
    </row>
    <row r="19" spans="1:9" ht="15" customHeight="1">
      <c r="A19" s="1"/>
      <c r="B19" s="12" t="s">
        <v>20</v>
      </c>
      <c r="C19" s="13" t="s">
        <v>21</v>
      </c>
      <c r="D19" s="26">
        <v>429000</v>
      </c>
      <c r="E19" s="26">
        <v>429000</v>
      </c>
      <c r="F19" s="26">
        <f>204385.27-2120.24</f>
        <v>202265.03</v>
      </c>
      <c r="G19" s="17">
        <f t="shared" si="0"/>
        <v>47.14802564102564</v>
      </c>
      <c r="H19" s="17">
        <f t="shared" si="1"/>
        <v>47.14802564102564</v>
      </c>
      <c r="I19" s="1"/>
    </row>
    <row r="20" spans="1:9" ht="15" customHeight="1">
      <c r="A20" s="1"/>
      <c r="B20" s="12" t="s">
        <v>22</v>
      </c>
      <c r="C20" s="13" t="s">
        <v>23</v>
      </c>
      <c r="D20" s="26">
        <v>320000</v>
      </c>
      <c r="E20" s="26">
        <v>320000</v>
      </c>
      <c r="F20" s="26">
        <v>293972.67</v>
      </c>
      <c r="G20" s="17">
        <f t="shared" si="0"/>
        <v>91.866459375</v>
      </c>
      <c r="H20" s="17">
        <f t="shared" si="1"/>
        <v>91.866459375</v>
      </c>
      <c r="I20" s="1"/>
    </row>
    <row r="21" spans="1:9" ht="15" customHeight="1">
      <c r="A21" s="1"/>
      <c r="B21" s="12" t="s">
        <v>24</v>
      </c>
      <c r="C21" s="13" t="s">
        <v>25</v>
      </c>
      <c r="D21" s="26">
        <v>40000</v>
      </c>
      <c r="E21" s="26">
        <v>40000</v>
      </c>
      <c r="F21" s="26">
        <v>0</v>
      </c>
      <c r="G21" s="17">
        <f t="shared" si="0"/>
        <v>0</v>
      </c>
      <c r="H21" s="17">
        <f t="shared" si="1"/>
        <v>0</v>
      </c>
      <c r="I21" s="1"/>
    </row>
    <row r="22" spans="1:9" ht="15" customHeight="1">
      <c r="A22" s="1"/>
      <c r="B22" s="12" t="s">
        <v>26</v>
      </c>
      <c r="C22" s="13" t="s">
        <v>27</v>
      </c>
      <c r="D22" s="26">
        <v>5000</v>
      </c>
      <c r="E22" s="26">
        <v>5000</v>
      </c>
      <c r="F22" s="26">
        <v>3040</v>
      </c>
      <c r="G22" s="17">
        <f t="shared" si="0"/>
        <v>60.8</v>
      </c>
      <c r="H22" s="17">
        <f t="shared" si="1"/>
        <v>60.8</v>
      </c>
      <c r="I22" s="1"/>
    </row>
    <row r="23" spans="1:9" ht="15" customHeight="1">
      <c r="A23" s="1"/>
      <c r="B23" s="12" t="s">
        <v>28</v>
      </c>
      <c r="C23" s="13" t="s">
        <v>29</v>
      </c>
      <c r="D23" s="26">
        <v>35000</v>
      </c>
      <c r="E23" s="26">
        <v>35000</v>
      </c>
      <c r="F23" s="26">
        <v>21748.59</v>
      </c>
      <c r="G23" s="17">
        <f t="shared" si="0"/>
        <v>62.138828571428576</v>
      </c>
      <c r="H23" s="17">
        <f t="shared" si="1"/>
        <v>62.138828571428576</v>
      </c>
      <c r="I23" s="1"/>
    </row>
    <row r="24" spans="1:9" ht="27" customHeight="1">
      <c r="A24" s="1"/>
      <c r="B24" s="10" t="s">
        <v>30</v>
      </c>
      <c r="C24" s="11" t="s">
        <v>31</v>
      </c>
      <c r="D24" s="25">
        <f>SUM(D25:D26)</f>
        <v>582327.5800000001</v>
      </c>
      <c r="E24" s="25">
        <f>SUM(E25:E26)</f>
        <v>569902.5800000001</v>
      </c>
      <c r="F24" s="25">
        <f>SUM(F25:F26)</f>
        <v>409595.58</v>
      </c>
      <c r="G24" s="15">
        <f t="shared" si="0"/>
        <v>70.33765771492395</v>
      </c>
      <c r="H24" s="15">
        <f t="shared" si="1"/>
        <v>71.87115734762948</v>
      </c>
      <c r="I24" s="1"/>
    </row>
    <row r="25" spans="1:9" ht="15" customHeight="1">
      <c r="A25" s="1"/>
      <c r="B25" s="12" t="s">
        <v>26</v>
      </c>
      <c r="C25" s="13" t="s">
        <v>27</v>
      </c>
      <c r="D25" s="26">
        <v>445127.58</v>
      </c>
      <c r="E25" s="26">
        <v>445127.58</v>
      </c>
      <c r="F25" s="26">
        <v>287627.58</v>
      </c>
      <c r="G25" s="17">
        <f t="shared" si="0"/>
        <v>64.61688579260804</v>
      </c>
      <c r="H25" s="17">
        <f t="shared" si="1"/>
        <v>64.61688579260804</v>
      </c>
      <c r="I25" s="1"/>
    </row>
    <row r="26" spans="1:9" ht="15" customHeight="1">
      <c r="A26" s="1"/>
      <c r="B26" s="12" t="s">
        <v>32</v>
      </c>
      <c r="C26" s="13" t="s">
        <v>33</v>
      </c>
      <c r="D26" s="26">
        <v>137200</v>
      </c>
      <c r="E26" s="26">
        <v>124775</v>
      </c>
      <c r="F26" s="26">
        <v>121968</v>
      </c>
      <c r="G26" s="17">
        <f t="shared" si="0"/>
        <v>88.89795918367346</v>
      </c>
      <c r="H26" s="17">
        <f t="shared" si="1"/>
        <v>97.75035063113604</v>
      </c>
      <c r="I26" s="1"/>
    </row>
    <row r="27" spans="1:9" ht="30.75" customHeight="1">
      <c r="A27" s="1"/>
      <c r="B27" s="10" t="s">
        <v>34</v>
      </c>
      <c r="C27" s="11" t="s">
        <v>35</v>
      </c>
      <c r="D27" s="25">
        <f>SUM(D28)</f>
        <v>5576430</v>
      </c>
      <c r="E27" s="25">
        <f>SUM(E28)</f>
        <v>5058930</v>
      </c>
      <c r="F27" s="25">
        <f>SUM(F28)</f>
        <v>4136187.02</v>
      </c>
      <c r="G27" s="15">
        <f t="shared" si="0"/>
        <v>74.17266996985526</v>
      </c>
      <c r="H27" s="15">
        <f t="shared" si="1"/>
        <v>81.76011567663518</v>
      </c>
      <c r="I27" s="1"/>
    </row>
    <row r="28" spans="1:9" ht="13.5" customHeight="1">
      <c r="A28" s="1"/>
      <c r="B28" s="12" t="s">
        <v>32</v>
      </c>
      <c r="C28" s="13" t="s">
        <v>33</v>
      </c>
      <c r="D28" s="26">
        <v>5576430</v>
      </c>
      <c r="E28" s="26">
        <v>5058930</v>
      </c>
      <c r="F28" s="26">
        <v>4136187.02</v>
      </c>
      <c r="G28" s="17">
        <f t="shared" si="0"/>
        <v>74.17266996985526</v>
      </c>
      <c r="H28" s="17">
        <f t="shared" si="1"/>
        <v>81.76011567663518</v>
      </c>
      <c r="I28" s="1"/>
    </row>
    <row r="29" spans="1:9" ht="49.5" customHeight="1">
      <c r="A29" s="1"/>
      <c r="B29" s="10" t="s">
        <v>36</v>
      </c>
      <c r="C29" s="11" t="s">
        <v>37</v>
      </c>
      <c r="D29" s="25">
        <f>SUM(D30)</f>
        <v>1594000</v>
      </c>
      <c r="E29" s="25">
        <f>SUM(E30)</f>
        <v>1076000</v>
      </c>
      <c r="F29" s="25">
        <f>SUM(F30)</f>
        <v>692255.75</v>
      </c>
      <c r="G29" s="15">
        <f t="shared" si="0"/>
        <v>43.42884253450439</v>
      </c>
      <c r="H29" s="15">
        <f t="shared" si="1"/>
        <v>64.33603624535316</v>
      </c>
      <c r="I29" s="1"/>
    </row>
    <row r="30" spans="1:9" ht="15" customHeight="1">
      <c r="A30" s="1"/>
      <c r="B30" s="12" t="s">
        <v>32</v>
      </c>
      <c r="C30" s="13" t="s">
        <v>33</v>
      </c>
      <c r="D30" s="26">
        <v>1594000</v>
      </c>
      <c r="E30" s="26">
        <v>1076000</v>
      </c>
      <c r="F30" s="26">
        <v>692255.75</v>
      </c>
      <c r="G30" s="17">
        <f t="shared" si="0"/>
        <v>43.42884253450439</v>
      </c>
      <c r="H30" s="17">
        <f t="shared" si="1"/>
        <v>64.33603624535316</v>
      </c>
      <c r="I30" s="1"/>
    </row>
    <row r="31" spans="1:9" ht="31.5" customHeight="1">
      <c r="A31" s="1"/>
      <c r="B31" s="10" t="s">
        <v>38</v>
      </c>
      <c r="C31" s="11" t="s">
        <v>39</v>
      </c>
      <c r="D31" s="25">
        <f>SUM(D32)</f>
        <v>1402100</v>
      </c>
      <c r="E31" s="25">
        <f>SUM(E32)</f>
        <v>1402100</v>
      </c>
      <c r="F31" s="25">
        <f>SUM(F32)</f>
        <v>1088367.64</v>
      </c>
      <c r="G31" s="15">
        <f t="shared" si="0"/>
        <v>77.62410954996076</v>
      </c>
      <c r="H31" s="15">
        <f t="shared" si="1"/>
        <v>77.62410954996076</v>
      </c>
      <c r="I31" s="1"/>
    </row>
    <row r="32" spans="1:9" ht="15" customHeight="1">
      <c r="A32" s="1"/>
      <c r="B32" s="12" t="s">
        <v>40</v>
      </c>
      <c r="C32" s="13" t="s">
        <v>41</v>
      </c>
      <c r="D32" s="26">
        <v>1402100</v>
      </c>
      <c r="E32" s="26">
        <v>1402100</v>
      </c>
      <c r="F32" s="26">
        <v>1088367.64</v>
      </c>
      <c r="G32" s="17">
        <f t="shared" si="0"/>
        <v>77.62410954996076</v>
      </c>
      <c r="H32" s="17">
        <f t="shared" si="1"/>
        <v>77.62410954996076</v>
      </c>
      <c r="I32" s="1"/>
    </row>
    <row r="33" spans="1:9" ht="29.25" customHeight="1">
      <c r="A33" s="1"/>
      <c r="B33" s="10" t="s">
        <v>42</v>
      </c>
      <c r="C33" s="11" t="s">
        <v>43</v>
      </c>
      <c r="D33" s="25">
        <f>SUM(D34)</f>
        <v>50000</v>
      </c>
      <c r="E33" s="25">
        <f>SUM(E34)</f>
        <v>50000</v>
      </c>
      <c r="F33" s="25">
        <f>SUM(F34)</f>
        <v>26819.75</v>
      </c>
      <c r="G33" s="15">
        <f t="shared" si="0"/>
        <v>53.6395</v>
      </c>
      <c r="H33" s="15">
        <f t="shared" si="1"/>
        <v>53.6395</v>
      </c>
      <c r="I33" s="1"/>
    </row>
    <row r="34" spans="1:9" ht="15" customHeight="1">
      <c r="A34" s="1"/>
      <c r="B34" s="12" t="s">
        <v>26</v>
      </c>
      <c r="C34" s="13" t="s">
        <v>27</v>
      </c>
      <c r="D34" s="26">
        <v>50000</v>
      </c>
      <c r="E34" s="26">
        <v>50000</v>
      </c>
      <c r="F34" s="26">
        <v>26819.75</v>
      </c>
      <c r="G34" s="17">
        <f t="shared" si="0"/>
        <v>53.6395</v>
      </c>
      <c r="H34" s="17">
        <f t="shared" si="1"/>
        <v>53.6395</v>
      </c>
      <c r="I34" s="1"/>
    </row>
    <row r="35" spans="1:9" ht="47.25" customHeight="1">
      <c r="A35" s="1"/>
      <c r="B35" s="10" t="s">
        <v>44</v>
      </c>
      <c r="C35" s="11" t="s">
        <v>45</v>
      </c>
      <c r="D35" s="25">
        <f>SUM(D36)</f>
        <v>3300</v>
      </c>
      <c r="E35" s="25">
        <f>SUM(E36)</f>
        <v>3300</v>
      </c>
      <c r="F35" s="25">
        <f>SUM(F36)</f>
        <v>0</v>
      </c>
      <c r="G35" s="15">
        <f t="shared" si="0"/>
        <v>0</v>
      </c>
      <c r="H35" s="15">
        <f t="shared" si="1"/>
        <v>0</v>
      </c>
      <c r="I35" s="1"/>
    </row>
    <row r="36" spans="1:9" ht="15" customHeight="1">
      <c r="A36" s="1"/>
      <c r="B36" s="12" t="s">
        <v>26</v>
      </c>
      <c r="C36" s="13" t="s">
        <v>27</v>
      </c>
      <c r="D36" s="26">
        <v>3300</v>
      </c>
      <c r="E36" s="26">
        <v>3300</v>
      </c>
      <c r="F36" s="26">
        <v>0</v>
      </c>
      <c r="G36" s="17">
        <f t="shared" si="0"/>
        <v>0</v>
      </c>
      <c r="H36" s="17">
        <f t="shared" si="1"/>
        <v>0</v>
      </c>
      <c r="I36" s="1"/>
    </row>
    <row r="37" spans="1:9" ht="42.75" customHeight="1">
      <c r="A37" s="1"/>
      <c r="B37" s="10" t="s">
        <v>46</v>
      </c>
      <c r="C37" s="11" t="s">
        <v>47</v>
      </c>
      <c r="D37" s="25">
        <f>SUM(D38)</f>
        <v>800000</v>
      </c>
      <c r="E37" s="25">
        <f>SUM(E38)</f>
        <v>581840</v>
      </c>
      <c r="F37" s="25">
        <f>SUM(F38)</f>
        <v>502795.62</v>
      </c>
      <c r="G37" s="15">
        <f t="shared" si="0"/>
        <v>62.849452500000005</v>
      </c>
      <c r="H37" s="15">
        <f t="shared" si="1"/>
        <v>86.41475663412622</v>
      </c>
      <c r="I37" s="1"/>
    </row>
    <row r="38" spans="1:9" ht="15" customHeight="1">
      <c r="A38" s="1"/>
      <c r="B38" s="12" t="s">
        <v>40</v>
      </c>
      <c r="C38" s="13" t="s">
        <v>41</v>
      </c>
      <c r="D38" s="26">
        <v>800000</v>
      </c>
      <c r="E38" s="26">
        <v>581840</v>
      </c>
      <c r="F38" s="26">
        <v>502795.62</v>
      </c>
      <c r="G38" s="17">
        <f t="shared" si="0"/>
        <v>62.849452500000005</v>
      </c>
      <c r="H38" s="17">
        <f t="shared" si="1"/>
        <v>86.41475663412622</v>
      </c>
      <c r="I38" s="1"/>
    </row>
    <row r="39" spans="1:9" ht="30" customHeight="1">
      <c r="A39" s="1"/>
      <c r="B39" s="10" t="s">
        <v>48</v>
      </c>
      <c r="C39" s="11" t="s">
        <v>49</v>
      </c>
      <c r="D39" s="25">
        <f>SUM(D40:D46)</f>
        <v>1856607</v>
      </c>
      <c r="E39" s="25">
        <f>SUM(E40:E46)</f>
        <v>1450431</v>
      </c>
      <c r="F39" s="25">
        <f>SUM(F40:F46)</f>
        <v>1170128.1</v>
      </c>
      <c r="G39" s="15">
        <f t="shared" si="0"/>
        <v>63.02508285275237</v>
      </c>
      <c r="H39" s="15">
        <f t="shared" si="1"/>
        <v>80.67450985258866</v>
      </c>
      <c r="I39" s="1"/>
    </row>
    <row r="40" spans="1:9" ht="15" customHeight="1">
      <c r="A40" s="1"/>
      <c r="B40" s="12" t="s">
        <v>6</v>
      </c>
      <c r="C40" s="13" t="s">
        <v>7</v>
      </c>
      <c r="D40" s="26">
        <v>1473522</v>
      </c>
      <c r="E40" s="26">
        <v>1143830</v>
      </c>
      <c r="F40" s="26">
        <v>960975.63</v>
      </c>
      <c r="G40" s="17">
        <f t="shared" si="0"/>
        <v>65.21623905174134</v>
      </c>
      <c r="H40" s="17">
        <f t="shared" si="1"/>
        <v>84.01385083447715</v>
      </c>
      <c r="I40" s="1"/>
    </row>
    <row r="41" spans="1:9" ht="15" customHeight="1">
      <c r="A41" s="1"/>
      <c r="B41" s="12" t="s">
        <v>8</v>
      </c>
      <c r="C41" s="13" t="s">
        <v>9</v>
      </c>
      <c r="D41" s="26">
        <v>324085</v>
      </c>
      <c r="E41" s="26">
        <v>250801</v>
      </c>
      <c r="F41" s="26">
        <v>181518.43</v>
      </c>
      <c r="G41" s="17">
        <f t="shared" si="0"/>
        <v>56.009512936421004</v>
      </c>
      <c r="H41" s="17">
        <f t="shared" si="1"/>
        <v>72.37548095900733</v>
      </c>
      <c r="I41" s="1"/>
    </row>
    <row r="42" spans="1:9" ht="15" customHeight="1">
      <c r="A42" s="1"/>
      <c r="B42" s="12" t="s">
        <v>10</v>
      </c>
      <c r="C42" s="13" t="s">
        <v>11</v>
      </c>
      <c r="D42" s="26">
        <v>27500</v>
      </c>
      <c r="E42" s="26">
        <v>27500</v>
      </c>
      <c r="F42" s="26">
        <v>17394.35</v>
      </c>
      <c r="G42" s="17">
        <f t="shared" si="0"/>
        <v>63.25218181818181</v>
      </c>
      <c r="H42" s="17">
        <f t="shared" si="1"/>
        <v>63.25218181818181</v>
      </c>
      <c r="I42" s="1"/>
    </row>
    <row r="43" spans="1:9" ht="15" customHeight="1">
      <c r="A43" s="1"/>
      <c r="B43" s="12" t="s">
        <v>12</v>
      </c>
      <c r="C43" s="13" t="s">
        <v>13</v>
      </c>
      <c r="D43" s="26">
        <v>15500</v>
      </c>
      <c r="E43" s="26">
        <v>14900</v>
      </c>
      <c r="F43" s="26">
        <v>5759.41</v>
      </c>
      <c r="G43" s="17">
        <f t="shared" si="0"/>
        <v>37.15748387096774</v>
      </c>
      <c r="H43" s="17">
        <f t="shared" si="1"/>
        <v>38.653758389261746</v>
      </c>
      <c r="I43" s="1"/>
    </row>
    <row r="44" spans="1:9" ht="15" customHeight="1">
      <c r="A44" s="1"/>
      <c r="B44" s="12" t="s">
        <v>16</v>
      </c>
      <c r="C44" s="13" t="s">
        <v>17</v>
      </c>
      <c r="D44" s="26">
        <v>7200</v>
      </c>
      <c r="E44" s="26">
        <v>5800</v>
      </c>
      <c r="F44" s="26">
        <v>3934.28</v>
      </c>
      <c r="G44" s="17">
        <f t="shared" si="0"/>
        <v>54.64277777777779</v>
      </c>
      <c r="H44" s="17">
        <f t="shared" si="1"/>
        <v>67.83241379310346</v>
      </c>
      <c r="I44" s="1"/>
    </row>
    <row r="45" spans="1:9" ht="15" customHeight="1">
      <c r="A45" s="1"/>
      <c r="B45" s="12" t="s">
        <v>18</v>
      </c>
      <c r="C45" s="13" t="s">
        <v>19</v>
      </c>
      <c r="D45" s="26">
        <v>2000</v>
      </c>
      <c r="E45" s="26">
        <v>1700</v>
      </c>
      <c r="F45" s="26">
        <v>546</v>
      </c>
      <c r="G45" s="17">
        <f t="shared" si="0"/>
        <v>27.3</v>
      </c>
      <c r="H45" s="17">
        <f t="shared" si="1"/>
        <v>32.11764705882353</v>
      </c>
      <c r="I45" s="1"/>
    </row>
    <row r="46" spans="1:9" ht="15" customHeight="1">
      <c r="A46" s="1"/>
      <c r="B46" s="12" t="s">
        <v>20</v>
      </c>
      <c r="C46" s="13" t="s">
        <v>21</v>
      </c>
      <c r="D46" s="26">
        <v>6800</v>
      </c>
      <c r="E46" s="26">
        <v>5900</v>
      </c>
      <c r="F46" s="26">
        <v>0</v>
      </c>
      <c r="G46" s="17">
        <f t="shared" si="0"/>
        <v>0</v>
      </c>
      <c r="H46" s="17">
        <f t="shared" si="1"/>
        <v>0</v>
      </c>
      <c r="I46" s="1"/>
    </row>
    <row r="47" spans="1:9" ht="69.75" customHeight="1">
      <c r="A47" s="1"/>
      <c r="B47" s="147" t="s">
        <v>380</v>
      </c>
      <c r="C47" s="11" t="s">
        <v>379</v>
      </c>
      <c r="D47" s="25">
        <f>SUM(D48)</f>
        <v>192000</v>
      </c>
      <c r="E47" s="25">
        <f>SUM(E48)</f>
        <v>192000</v>
      </c>
      <c r="F47" s="25">
        <f>SUM(F48)</f>
        <v>0</v>
      </c>
      <c r="G47" s="15">
        <f>F47/D47*100</f>
        <v>0</v>
      </c>
      <c r="H47" s="15">
        <f>F47/E47*100</f>
        <v>0</v>
      </c>
      <c r="I47" s="1"/>
    </row>
    <row r="48" spans="1:9" ht="15" customHeight="1">
      <c r="A48" s="1"/>
      <c r="B48" s="12" t="s">
        <v>26</v>
      </c>
      <c r="C48" s="13" t="s">
        <v>27</v>
      </c>
      <c r="D48" s="26">
        <v>192000</v>
      </c>
      <c r="E48" s="26">
        <v>192000</v>
      </c>
      <c r="F48" s="26">
        <v>0</v>
      </c>
      <c r="G48" s="17">
        <f>F48/D48*100</f>
        <v>0</v>
      </c>
      <c r="H48" s="17">
        <f>F48/E48*100</f>
        <v>0</v>
      </c>
      <c r="I48" s="1"/>
    </row>
    <row r="49" spans="1:9" ht="87.75" customHeight="1">
      <c r="A49" s="1"/>
      <c r="B49" s="147" t="s">
        <v>381</v>
      </c>
      <c r="C49" s="11" t="s">
        <v>382</v>
      </c>
      <c r="D49" s="25">
        <f>SUM(D50)</f>
        <v>128000</v>
      </c>
      <c r="E49" s="25">
        <f>SUM(E50)</f>
        <v>128000</v>
      </c>
      <c r="F49" s="25">
        <f>SUM(F50)</f>
        <v>93704.51</v>
      </c>
      <c r="G49" s="15">
        <f>F49/D49*100</f>
        <v>73.2066484375</v>
      </c>
      <c r="H49" s="15">
        <f>F49/E49*100</f>
        <v>73.2066484375</v>
      </c>
      <c r="I49" s="1"/>
    </row>
    <row r="50" spans="1:9" ht="15" customHeight="1">
      <c r="A50" s="1"/>
      <c r="B50" s="12" t="s">
        <v>40</v>
      </c>
      <c r="C50" s="13" t="s">
        <v>41</v>
      </c>
      <c r="D50" s="26">
        <v>128000</v>
      </c>
      <c r="E50" s="26">
        <v>128000</v>
      </c>
      <c r="F50" s="26">
        <v>93704.51</v>
      </c>
      <c r="G50" s="17">
        <f>F50/D50*100</f>
        <v>73.2066484375</v>
      </c>
      <c r="H50" s="17">
        <f>F50/E50*100</f>
        <v>73.2066484375</v>
      </c>
      <c r="I50" s="1"/>
    </row>
    <row r="51" spans="1:9" ht="39.75" customHeight="1">
      <c r="A51" s="1"/>
      <c r="B51" s="10" t="s">
        <v>50</v>
      </c>
      <c r="C51" s="11" t="s">
        <v>51</v>
      </c>
      <c r="D51" s="25">
        <f>SUM(D52)</f>
        <v>8569242</v>
      </c>
      <c r="E51" s="25">
        <f>SUM(E52)</f>
        <v>7370642</v>
      </c>
      <c r="F51" s="25">
        <f>SUM(F52)</f>
        <v>7150070.66</v>
      </c>
      <c r="G51" s="15">
        <f t="shared" si="0"/>
        <v>83.43877626515858</v>
      </c>
      <c r="H51" s="15">
        <f t="shared" si="1"/>
        <v>97.00743381648438</v>
      </c>
      <c r="I51" s="1"/>
    </row>
    <row r="52" spans="1:9" ht="15" customHeight="1">
      <c r="A52" s="1"/>
      <c r="B52" s="12" t="s">
        <v>32</v>
      </c>
      <c r="C52" s="13" t="s">
        <v>33</v>
      </c>
      <c r="D52" s="26">
        <v>8569242</v>
      </c>
      <c r="E52" s="26">
        <v>7370642</v>
      </c>
      <c r="F52" s="26">
        <v>7150070.66</v>
      </c>
      <c r="G52" s="17">
        <f t="shared" si="0"/>
        <v>83.43877626515858</v>
      </c>
      <c r="H52" s="17">
        <f t="shared" si="1"/>
        <v>97.00743381648438</v>
      </c>
      <c r="I52" s="1"/>
    </row>
    <row r="53" spans="1:9" ht="37.5" customHeight="1">
      <c r="A53" s="1"/>
      <c r="B53" s="10" t="s">
        <v>52</v>
      </c>
      <c r="C53" s="11" t="s">
        <v>53</v>
      </c>
      <c r="D53" s="25">
        <f>SUM(D54:D55)</f>
        <v>1218000</v>
      </c>
      <c r="E53" s="25">
        <f>SUM(E54:E55)</f>
        <v>1218000</v>
      </c>
      <c r="F53" s="25">
        <f>SUM(F54:F55)</f>
        <v>461490.92</v>
      </c>
      <c r="G53" s="15">
        <f t="shared" si="0"/>
        <v>37.88923809523809</v>
      </c>
      <c r="H53" s="15">
        <f t="shared" si="1"/>
        <v>37.88923809523809</v>
      </c>
      <c r="I53" s="1"/>
    </row>
    <row r="54" spans="1:9" ht="15" customHeight="1">
      <c r="A54" s="1"/>
      <c r="B54" s="12" t="s">
        <v>26</v>
      </c>
      <c r="C54" s="13" t="s">
        <v>27</v>
      </c>
      <c r="D54" s="26">
        <v>120000</v>
      </c>
      <c r="E54" s="26">
        <v>120000</v>
      </c>
      <c r="F54" s="26">
        <v>0</v>
      </c>
      <c r="G54" s="17">
        <f t="shared" si="0"/>
        <v>0</v>
      </c>
      <c r="H54" s="17">
        <f t="shared" si="1"/>
        <v>0</v>
      </c>
      <c r="I54" s="1"/>
    </row>
    <row r="55" spans="1:9" ht="15" customHeight="1">
      <c r="A55" s="1"/>
      <c r="B55" s="12" t="s">
        <v>40</v>
      </c>
      <c r="C55" s="13" t="s">
        <v>41</v>
      </c>
      <c r="D55" s="26">
        <v>1098000</v>
      </c>
      <c r="E55" s="26">
        <v>1098000</v>
      </c>
      <c r="F55" s="26">
        <v>461490.92</v>
      </c>
      <c r="G55" s="17">
        <f t="shared" si="0"/>
        <v>42.03013843351548</v>
      </c>
      <c r="H55" s="17">
        <f t="shared" si="1"/>
        <v>42.03013843351548</v>
      </c>
      <c r="I55" s="1"/>
    </row>
    <row r="56" spans="1:9" ht="30" customHeight="1">
      <c r="A56" s="1"/>
      <c r="B56" s="10" t="s">
        <v>54</v>
      </c>
      <c r="C56" s="11" t="s">
        <v>55</v>
      </c>
      <c r="D56" s="25">
        <f>SUM(D57)</f>
        <v>1830000</v>
      </c>
      <c r="E56" s="25">
        <f>SUM(E57)</f>
        <v>1830000</v>
      </c>
      <c r="F56" s="25">
        <f>SUM(F57)</f>
        <v>1830000</v>
      </c>
      <c r="G56" s="15">
        <f t="shared" si="0"/>
        <v>100</v>
      </c>
      <c r="H56" s="15">
        <f t="shared" si="1"/>
        <v>100</v>
      </c>
      <c r="I56" s="1"/>
    </row>
    <row r="57" spans="1:9" ht="15" customHeight="1">
      <c r="A57" s="1"/>
      <c r="B57" s="12" t="s">
        <v>32</v>
      </c>
      <c r="C57" s="13" t="s">
        <v>33</v>
      </c>
      <c r="D57" s="26">
        <v>1830000</v>
      </c>
      <c r="E57" s="26">
        <v>1830000</v>
      </c>
      <c r="F57" s="26">
        <v>1830000</v>
      </c>
      <c r="G57" s="17">
        <f t="shared" si="0"/>
        <v>100</v>
      </c>
      <c r="H57" s="17">
        <f t="shared" si="1"/>
        <v>100</v>
      </c>
      <c r="I57" s="1"/>
    </row>
    <row r="58" spans="1:9" ht="15" customHeight="1">
      <c r="A58" s="1"/>
      <c r="B58" s="10" t="s">
        <v>56</v>
      </c>
      <c r="C58" s="11" t="s">
        <v>57</v>
      </c>
      <c r="D58" s="25">
        <f>SUM(D59)</f>
        <v>13680400</v>
      </c>
      <c r="E58" s="25">
        <f>SUM(E59)</f>
        <v>13680400</v>
      </c>
      <c r="F58" s="25">
        <f>SUM(F59)</f>
        <v>12614137.66</v>
      </c>
      <c r="G58" s="15">
        <f t="shared" si="0"/>
        <v>92.20591254641677</v>
      </c>
      <c r="H58" s="15">
        <f t="shared" si="1"/>
        <v>92.20591254641677</v>
      </c>
      <c r="I58" s="1"/>
    </row>
    <row r="59" spans="1:9" ht="15" customHeight="1">
      <c r="A59" s="1"/>
      <c r="B59" s="12" t="s">
        <v>32</v>
      </c>
      <c r="C59" s="13" t="s">
        <v>33</v>
      </c>
      <c r="D59" s="26">
        <v>13680400</v>
      </c>
      <c r="E59" s="26">
        <v>13680400</v>
      </c>
      <c r="F59" s="26">
        <v>12614137.66</v>
      </c>
      <c r="G59" s="17">
        <f t="shared" si="0"/>
        <v>92.20591254641677</v>
      </c>
      <c r="H59" s="17">
        <f t="shared" si="1"/>
        <v>92.20591254641677</v>
      </c>
      <c r="I59" s="1"/>
    </row>
    <row r="60" spans="1:9" ht="15" customHeight="1">
      <c r="A60" s="1"/>
      <c r="B60" s="10" t="s">
        <v>58</v>
      </c>
      <c r="C60" s="11" t="s">
        <v>59</v>
      </c>
      <c r="D60" s="25">
        <f>SUM(D61)</f>
        <v>120000</v>
      </c>
      <c r="E60" s="25">
        <f>SUM(E61)</f>
        <v>120000</v>
      </c>
      <c r="F60" s="25">
        <f>SUM(F61)</f>
        <v>0</v>
      </c>
      <c r="G60" s="15">
        <f t="shared" si="0"/>
        <v>0</v>
      </c>
      <c r="H60" s="15">
        <f t="shared" si="1"/>
        <v>0</v>
      </c>
      <c r="I60" s="1"/>
    </row>
    <row r="61" spans="1:9" ht="15" customHeight="1">
      <c r="A61" s="1"/>
      <c r="B61" s="12" t="s">
        <v>26</v>
      </c>
      <c r="C61" s="13" t="s">
        <v>27</v>
      </c>
      <c r="D61" s="26">
        <v>120000</v>
      </c>
      <c r="E61" s="26">
        <v>120000</v>
      </c>
      <c r="F61" s="26">
        <v>0</v>
      </c>
      <c r="G61" s="17">
        <f t="shared" si="0"/>
        <v>0</v>
      </c>
      <c r="H61" s="17">
        <f t="shared" si="1"/>
        <v>0</v>
      </c>
      <c r="I61" s="1"/>
    </row>
    <row r="62" spans="1:9" ht="47.25" customHeight="1">
      <c r="A62" s="1"/>
      <c r="B62" s="10" t="s">
        <v>60</v>
      </c>
      <c r="C62" s="11" t="s">
        <v>61</v>
      </c>
      <c r="D62" s="25">
        <f>SUM(D63)</f>
        <v>986800</v>
      </c>
      <c r="E62" s="25">
        <f>SUM(E63)</f>
        <v>986800</v>
      </c>
      <c r="F62" s="25">
        <f>SUM(F63)</f>
        <v>564241.27</v>
      </c>
      <c r="G62" s="15">
        <f t="shared" si="0"/>
        <v>57.17888832590191</v>
      </c>
      <c r="H62" s="15">
        <f t="shared" si="1"/>
        <v>57.17888832590191</v>
      </c>
      <c r="I62" s="1"/>
    </row>
    <row r="63" spans="1:9" ht="15" customHeight="1">
      <c r="A63" s="1"/>
      <c r="B63" s="12" t="s">
        <v>32</v>
      </c>
      <c r="C63" s="13" t="s">
        <v>33</v>
      </c>
      <c r="D63" s="26">
        <v>986800</v>
      </c>
      <c r="E63" s="26">
        <v>986800</v>
      </c>
      <c r="F63" s="26">
        <v>564241.27</v>
      </c>
      <c r="G63" s="17">
        <f t="shared" si="0"/>
        <v>57.17888832590191</v>
      </c>
      <c r="H63" s="17">
        <f t="shared" si="1"/>
        <v>57.17888832590191</v>
      </c>
      <c r="I63" s="1"/>
    </row>
    <row r="64" spans="1:9" ht="31.5" customHeight="1">
      <c r="A64" s="1"/>
      <c r="B64" s="10" t="s">
        <v>62</v>
      </c>
      <c r="C64" s="11" t="s">
        <v>63</v>
      </c>
      <c r="D64" s="25">
        <f>SUM(D65)</f>
        <v>30000</v>
      </c>
      <c r="E64" s="25">
        <f>SUM(E65)</f>
        <v>30000</v>
      </c>
      <c r="F64" s="25">
        <f>SUM(F65)</f>
        <v>0</v>
      </c>
      <c r="G64" s="15">
        <f t="shared" si="0"/>
        <v>0</v>
      </c>
      <c r="H64" s="15">
        <f t="shared" si="1"/>
        <v>0</v>
      </c>
      <c r="I64" s="1"/>
    </row>
    <row r="65" spans="1:9" ht="15" customHeight="1">
      <c r="A65" s="1"/>
      <c r="B65" s="12" t="s">
        <v>32</v>
      </c>
      <c r="C65" s="13" t="s">
        <v>33</v>
      </c>
      <c r="D65" s="26">
        <v>30000</v>
      </c>
      <c r="E65" s="26">
        <v>30000</v>
      </c>
      <c r="F65" s="26">
        <v>0</v>
      </c>
      <c r="G65" s="17">
        <f t="shared" si="0"/>
        <v>0</v>
      </c>
      <c r="H65" s="17">
        <f t="shared" si="1"/>
        <v>0</v>
      </c>
      <c r="I65" s="1"/>
    </row>
    <row r="66" spans="1:9" ht="48" customHeight="1">
      <c r="A66" s="1"/>
      <c r="B66" s="147" t="s">
        <v>383</v>
      </c>
      <c r="C66" s="11" t="s">
        <v>384</v>
      </c>
      <c r="D66" s="25">
        <f>SUM(D67)</f>
        <v>250000</v>
      </c>
      <c r="E66" s="25">
        <f>SUM(E67)</f>
        <v>250000</v>
      </c>
      <c r="F66" s="25">
        <f>SUM(F67)</f>
        <v>0</v>
      </c>
      <c r="G66" s="15">
        <f>F66/D66*100</f>
        <v>0</v>
      </c>
      <c r="H66" s="15">
        <f>F66/E66*100</f>
        <v>0</v>
      </c>
      <c r="I66" s="1"/>
    </row>
    <row r="67" spans="1:9" ht="15" customHeight="1">
      <c r="A67" s="1"/>
      <c r="B67" s="12">
        <v>2240</v>
      </c>
      <c r="C67" s="13" t="s">
        <v>13</v>
      </c>
      <c r="D67" s="26">
        <v>250000</v>
      </c>
      <c r="E67" s="26">
        <v>250000</v>
      </c>
      <c r="F67" s="26">
        <v>0</v>
      </c>
      <c r="G67" s="17">
        <f>F67/D67*100</f>
        <v>0</v>
      </c>
      <c r="H67" s="17">
        <f>F67/E67*100</f>
        <v>0</v>
      </c>
      <c r="I67" s="1"/>
    </row>
    <row r="68" spans="1:9" ht="36.75" customHeight="1">
      <c r="A68" s="1"/>
      <c r="B68" s="10" t="s">
        <v>64</v>
      </c>
      <c r="C68" s="11" t="s">
        <v>65</v>
      </c>
      <c r="D68" s="25">
        <f>SUM(D69)</f>
        <v>60000</v>
      </c>
      <c r="E68" s="25">
        <f>SUM(E69)</f>
        <v>0</v>
      </c>
      <c r="F68" s="25">
        <f>SUM(F69)</f>
        <v>0</v>
      </c>
      <c r="G68" s="15">
        <f t="shared" si="0"/>
        <v>0</v>
      </c>
      <c r="H68" s="15">
        <v>0</v>
      </c>
      <c r="I68" s="1"/>
    </row>
    <row r="69" spans="1:9" ht="15" customHeight="1">
      <c r="A69" s="1"/>
      <c r="B69" s="12" t="s">
        <v>28</v>
      </c>
      <c r="C69" s="13" t="s">
        <v>29</v>
      </c>
      <c r="D69" s="26">
        <v>60000</v>
      </c>
      <c r="E69" s="26">
        <v>0</v>
      </c>
      <c r="F69" s="26">
        <v>0</v>
      </c>
      <c r="G69" s="17">
        <f t="shared" si="0"/>
        <v>0</v>
      </c>
      <c r="H69" s="17">
        <v>0</v>
      </c>
      <c r="I69" s="1"/>
    </row>
    <row r="70" spans="1:9" ht="36.75" customHeight="1">
      <c r="A70" s="1"/>
      <c r="B70" s="10" t="s">
        <v>66</v>
      </c>
      <c r="C70" s="11" t="s">
        <v>67</v>
      </c>
      <c r="D70" s="25">
        <f>SUM(D71)</f>
        <v>147644.65</v>
      </c>
      <c r="E70" s="25">
        <f>SUM(E71)</f>
        <v>147644.65</v>
      </c>
      <c r="F70" s="25">
        <f>SUM(F71)</f>
        <v>147644.65</v>
      </c>
      <c r="G70" s="15">
        <f t="shared" si="0"/>
        <v>100</v>
      </c>
      <c r="H70" s="15">
        <f t="shared" si="1"/>
        <v>100</v>
      </c>
      <c r="I70" s="1"/>
    </row>
    <row r="71" spans="1:9" ht="15" customHeight="1">
      <c r="A71" s="1"/>
      <c r="B71" s="12" t="s">
        <v>32</v>
      </c>
      <c r="C71" s="13" t="s">
        <v>33</v>
      </c>
      <c r="D71" s="26">
        <v>147644.65</v>
      </c>
      <c r="E71" s="26">
        <v>147644.65</v>
      </c>
      <c r="F71" s="26">
        <v>147644.65</v>
      </c>
      <c r="G71" s="17">
        <f t="shared" si="0"/>
        <v>100</v>
      </c>
      <c r="H71" s="17">
        <f t="shared" si="1"/>
        <v>100</v>
      </c>
      <c r="I71" s="1"/>
    </row>
    <row r="72" spans="1:9" ht="35.25" customHeight="1">
      <c r="A72" s="1"/>
      <c r="B72" s="10" t="s">
        <v>68</v>
      </c>
      <c r="C72" s="11" t="s">
        <v>69</v>
      </c>
      <c r="D72" s="25">
        <f>SUM(D73)</f>
        <v>50000</v>
      </c>
      <c r="E72" s="25">
        <f>SUM(E73)</f>
        <v>50000</v>
      </c>
      <c r="F72" s="25">
        <f>SUM(F73)</f>
        <v>49786</v>
      </c>
      <c r="G72" s="15">
        <f t="shared" si="0"/>
        <v>99.572</v>
      </c>
      <c r="H72" s="15">
        <f t="shared" si="1"/>
        <v>99.572</v>
      </c>
      <c r="I72" s="1"/>
    </row>
    <row r="73" spans="1:9" ht="15" customHeight="1">
      <c r="A73" s="1"/>
      <c r="B73" s="12" t="s">
        <v>26</v>
      </c>
      <c r="C73" s="13" t="s">
        <v>27</v>
      </c>
      <c r="D73" s="26">
        <v>50000</v>
      </c>
      <c r="E73" s="26">
        <v>50000</v>
      </c>
      <c r="F73" s="26">
        <v>49786</v>
      </c>
      <c r="G73" s="17">
        <f t="shared" si="0"/>
        <v>99.572</v>
      </c>
      <c r="H73" s="17">
        <f t="shared" si="1"/>
        <v>99.572</v>
      </c>
      <c r="I73" s="1"/>
    </row>
    <row r="74" spans="1:9" ht="33.75" customHeight="1">
      <c r="A74" s="1"/>
      <c r="B74" s="10" t="s">
        <v>70</v>
      </c>
      <c r="C74" s="11" t="s">
        <v>71</v>
      </c>
      <c r="D74" s="25">
        <f>SUM(D75)</f>
        <v>424618.9</v>
      </c>
      <c r="E74" s="25">
        <f>SUM(E75)</f>
        <v>424618.9</v>
      </c>
      <c r="F74" s="25">
        <f>SUM(F75)</f>
        <v>424618.9</v>
      </c>
      <c r="G74" s="15">
        <f t="shared" si="0"/>
        <v>100</v>
      </c>
      <c r="H74" s="15">
        <f t="shared" si="1"/>
        <v>100</v>
      </c>
      <c r="I74" s="1"/>
    </row>
    <row r="75" spans="1:9" ht="15" customHeight="1">
      <c r="A75" s="1"/>
      <c r="B75" s="12" t="s">
        <v>32</v>
      </c>
      <c r="C75" s="13" t="s">
        <v>33</v>
      </c>
      <c r="D75" s="26">
        <v>424618.9</v>
      </c>
      <c r="E75" s="26">
        <v>424618.9</v>
      </c>
      <c r="F75" s="26">
        <v>424618.9</v>
      </c>
      <c r="G75" s="17">
        <f t="shared" si="0"/>
        <v>100</v>
      </c>
      <c r="H75" s="17">
        <f t="shared" si="1"/>
        <v>100</v>
      </c>
      <c r="I75" s="1"/>
    </row>
    <row r="76" spans="1:9" ht="24.75" customHeight="1">
      <c r="A76" s="1"/>
      <c r="B76" s="10" t="s">
        <v>72</v>
      </c>
      <c r="C76" s="11" t="s">
        <v>73</v>
      </c>
      <c r="D76" s="25">
        <f>SUM(D77)</f>
        <v>70000</v>
      </c>
      <c r="E76" s="25">
        <f>SUM(E77)</f>
        <v>70000</v>
      </c>
      <c r="F76" s="25">
        <f>SUM(F77)</f>
        <v>0</v>
      </c>
      <c r="G76" s="15">
        <f t="shared" si="0"/>
        <v>0</v>
      </c>
      <c r="H76" s="15">
        <f t="shared" si="1"/>
        <v>0</v>
      </c>
      <c r="I76" s="1"/>
    </row>
    <row r="77" spans="1:9" ht="15" customHeight="1">
      <c r="A77" s="1"/>
      <c r="B77" s="12" t="s">
        <v>26</v>
      </c>
      <c r="C77" s="13" t="s">
        <v>27</v>
      </c>
      <c r="D77" s="26">
        <v>70000</v>
      </c>
      <c r="E77" s="26">
        <v>70000</v>
      </c>
      <c r="F77" s="26">
        <v>0</v>
      </c>
      <c r="G77" s="17">
        <f t="shared" si="0"/>
        <v>0</v>
      </c>
      <c r="H77" s="17">
        <f t="shared" si="1"/>
        <v>0</v>
      </c>
      <c r="I77" s="1"/>
    </row>
    <row r="78" spans="1:9" ht="19.5" customHeight="1">
      <c r="A78" s="1"/>
      <c r="B78" s="21" t="s">
        <v>74</v>
      </c>
      <c r="C78" s="22" t="s">
        <v>75</v>
      </c>
      <c r="D78" s="24">
        <f>D79+D83+D99+D117+D120+D128+D137+D141+D151+D154+D170+D176+D114+D163+D165+D173</f>
        <v>179396317.25</v>
      </c>
      <c r="E78" s="24">
        <f>E79+E83+E99+E117+E120+E128+E137+E141+E151+E154+E170+E176+E114+E163+E165+E173</f>
        <v>142852279.25</v>
      </c>
      <c r="F78" s="24">
        <f>F79+F83+F99+F117+F120+F128+F137+F141+F151+F154+F170+F176+F114+F163+F165+F173</f>
        <v>133551602.66000001</v>
      </c>
      <c r="G78" s="23">
        <f t="shared" si="0"/>
        <v>74.44500796183429</v>
      </c>
      <c r="H78" s="23">
        <f t="shared" si="1"/>
        <v>93.48930472875182</v>
      </c>
      <c r="I78" s="1"/>
    </row>
    <row r="79" spans="1:9" ht="47.25" customHeight="1">
      <c r="A79" s="1"/>
      <c r="B79" s="10" t="s">
        <v>76</v>
      </c>
      <c r="C79" s="11" t="s">
        <v>77</v>
      </c>
      <c r="D79" s="25">
        <f>SUM(D80:D82)</f>
        <v>823408</v>
      </c>
      <c r="E79" s="25">
        <f>SUM(E80:E82)</f>
        <v>708600</v>
      </c>
      <c r="F79" s="25">
        <f>SUM(F80:F82)</f>
        <v>616833.61</v>
      </c>
      <c r="G79" s="15">
        <f t="shared" si="0"/>
        <v>74.91226828012358</v>
      </c>
      <c r="H79" s="15">
        <f t="shared" si="1"/>
        <v>87.04962037821056</v>
      </c>
      <c r="I79" s="1"/>
    </row>
    <row r="80" spans="1:9" ht="15" customHeight="1">
      <c r="A80" s="1"/>
      <c r="B80" s="12" t="s">
        <v>6</v>
      </c>
      <c r="C80" s="13" t="s">
        <v>7</v>
      </c>
      <c r="D80" s="26">
        <v>674100</v>
      </c>
      <c r="E80" s="26">
        <v>580000</v>
      </c>
      <c r="F80" s="26">
        <v>502384.46</v>
      </c>
      <c r="G80" s="17">
        <f aca="true" t="shared" si="2" ref="G80:G147">F80/D80*100</f>
        <v>74.52669633585522</v>
      </c>
      <c r="H80" s="17">
        <f aca="true" t="shared" si="3" ref="H80:H147">F80/E80*100</f>
        <v>86.6180103448276</v>
      </c>
      <c r="I80" s="1"/>
    </row>
    <row r="81" spans="1:9" ht="15" customHeight="1">
      <c r="A81" s="1"/>
      <c r="B81" s="12" t="s">
        <v>8</v>
      </c>
      <c r="C81" s="13" t="s">
        <v>9</v>
      </c>
      <c r="D81" s="26">
        <v>148308</v>
      </c>
      <c r="E81" s="26">
        <v>127600</v>
      </c>
      <c r="F81" s="26">
        <v>114449.15</v>
      </c>
      <c r="G81" s="17">
        <f>F81/D81*100</f>
        <v>77.16990991719935</v>
      </c>
      <c r="H81" s="17">
        <f>F81/E81*100</f>
        <v>89.69369122257052</v>
      </c>
      <c r="I81" s="1"/>
    </row>
    <row r="82" spans="1:9" ht="15" customHeight="1">
      <c r="A82" s="1"/>
      <c r="B82" s="12" t="s">
        <v>14</v>
      </c>
      <c r="C82" s="13" t="s">
        <v>15</v>
      </c>
      <c r="D82" s="26">
        <v>1000</v>
      </c>
      <c r="E82" s="26">
        <v>1000</v>
      </c>
      <c r="F82" s="26">
        <v>0</v>
      </c>
      <c r="G82" s="17">
        <f>F82/D82*100</f>
        <v>0</v>
      </c>
      <c r="H82" s="17">
        <f>F82/E82*100</f>
        <v>0</v>
      </c>
      <c r="I82" s="1"/>
    </row>
    <row r="83" spans="1:9" ht="15" customHeight="1">
      <c r="A83" s="1"/>
      <c r="B83" s="10" t="s">
        <v>78</v>
      </c>
      <c r="C83" s="11" t="s">
        <v>79</v>
      </c>
      <c r="D83" s="25">
        <f>SUM(D84:D98)</f>
        <v>24561449.43</v>
      </c>
      <c r="E83" s="25">
        <f>SUM(E84:E98)</f>
        <v>21924249.43</v>
      </c>
      <c r="F83" s="25">
        <f>SUM(F84:F98)</f>
        <v>20631239.119999997</v>
      </c>
      <c r="G83" s="15">
        <f t="shared" si="2"/>
        <v>83.99845936942329</v>
      </c>
      <c r="H83" s="15">
        <f t="shared" si="3"/>
        <v>94.10237365649236</v>
      </c>
      <c r="I83" s="1"/>
    </row>
    <row r="84" spans="1:9" ht="15" customHeight="1">
      <c r="A84" s="1"/>
      <c r="B84" s="12" t="s">
        <v>6</v>
      </c>
      <c r="C84" s="13" t="s">
        <v>7</v>
      </c>
      <c r="D84" s="26">
        <v>16755000</v>
      </c>
      <c r="E84" s="26">
        <v>14743200</v>
      </c>
      <c r="F84" s="26">
        <v>14572777.39</v>
      </c>
      <c r="G84" s="17">
        <f t="shared" si="2"/>
        <v>86.97569316621905</v>
      </c>
      <c r="H84" s="17">
        <f t="shared" si="3"/>
        <v>98.8440595664442</v>
      </c>
      <c r="I84" s="1"/>
    </row>
    <row r="85" spans="1:9" ht="15" customHeight="1">
      <c r="A85" s="1"/>
      <c r="B85" s="12" t="s">
        <v>8</v>
      </c>
      <c r="C85" s="13" t="s">
        <v>9</v>
      </c>
      <c r="D85" s="26">
        <v>3686000</v>
      </c>
      <c r="E85" s="26">
        <v>3243400</v>
      </c>
      <c r="F85" s="26">
        <v>3067451.08</v>
      </c>
      <c r="G85" s="17">
        <f t="shared" si="2"/>
        <v>83.21896581660336</v>
      </c>
      <c r="H85" s="17">
        <f t="shared" si="3"/>
        <v>94.5751705000925</v>
      </c>
      <c r="I85" s="1"/>
    </row>
    <row r="86" spans="1:9" ht="15" customHeight="1">
      <c r="A86" s="1"/>
      <c r="B86" s="12" t="s">
        <v>10</v>
      </c>
      <c r="C86" s="13" t="s">
        <v>11</v>
      </c>
      <c r="D86" s="26">
        <v>78180</v>
      </c>
      <c r="E86" s="26">
        <v>78180</v>
      </c>
      <c r="F86" s="26">
        <v>26200.7</v>
      </c>
      <c r="G86" s="17">
        <f t="shared" si="2"/>
        <v>33.513302634945</v>
      </c>
      <c r="H86" s="17">
        <f t="shared" si="3"/>
        <v>33.513302634945</v>
      </c>
      <c r="I86" s="1"/>
    </row>
    <row r="87" spans="1:9" ht="15" customHeight="1">
      <c r="A87" s="1"/>
      <c r="B87" s="12" t="s">
        <v>80</v>
      </c>
      <c r="C87" s="13" t="s">
        <v>81</v>
      </c>
      <c r="D87" s="26">
        <v>600</v>
      </c>
      <c r="E87" s="26">
        <v>600</v>
      </c>
      <c r="F87" s="26">
        <v>0</v>
      </c>
      <c r="G87" s="17">
        <f t="shared" si="2"/>
        <v>0</v>
      </c>
      <c r="H87" s="17">
        <f t="shared" si="3"/>
        <v>0</v>
      </c>
      <c r="I87" s="1"/>
    </row>
    <row r="88" spans="1:9" ht="15" customHeight="1">
      <c r="A88" s="1"/>
      <c r="B88" s="12" t="s">
        <v>82</v>
      </c>
      <c r="C88" s="13" t="s">
        <v>83</v>
      </c>
      <c r="D88" s="26">
        <v>797022</v>
      </c>
      <c r="E88" s="26">
        <v>797022</v>
      </c>
      <c r="F88" s="26">
        <v>770784.52</v>
      </c>
      <c r="G88" s="17">
        <f t="shared" si="2"/>
        <v>96.70806075616483</v>
      </c>
      <c r="H88" s="17">
        <f t="shared" si="3"/>
        <v>96.70806075616483</v>
      </c>
      <c r="I88" s="1"/>
    </row>
    <row r="89" spans="1:9" ht="15" customHeight="1">
      <c r="A89" s="1"/>
      <c r="B89" s="12" t="s">
        <v>12</v>
      </c>
      <c r="C89" s="13" t="s">
        <v>13</v>
      </c>
      <c r="D89" s="26">
        <v>550247.43</v>
      </c>
      <c r="E89" s="26">
        <v>550247.43</v>
      </c>
      <c r="F89" s="26">
        <v>133922.52</v>
      </c>
      <c r="G89" s="17">
        <f t="shared" si="2"/>
        <v>24.33859981863068</v>
      </c>
      <c r="H89" s="17">
        <f t="shared" si="3"/>
        <v>24.33859981863068</v>
      </c>
      <c r="I89" s="1"/>
    </row>
    <row r="90" spans="1:9" ht="15" customHeight="1">
      <c r="A90" s="1"/>
      <c r="B90" s="12" t="s">
        <v>14</v>
      </c>
      <c r="C90" s="13" t="s">
        <v>15</v>
      </c>
      <c r="D90" s="26">
        <v>800</v>
      </c>
      <c r="E90" s="26">
        <v>800</v>
      </c>
      <c r="F90" s="26">
        <v>0</v>
      </c>
      <c r="G90" s="17">
        <f t="shared" si="2"/>
        <v>0</v>
      </c>
      <c r="H90" s="17">
        <f t="shared" si="3"/>
        <v>0</v>
      </c>
      <c r="I90" s="1"/>
    </row>
    <row r="91" spans="1:9" ht="15" customHeight="1">
      <c r="A91" s="1"/>
      <c r="B91" s="12" t="s">
        <v>16</v>
      </c>
      <c r="C91" s="13" t="s">
        <v>17</v>
      </c>
      <c r="D91" s="26">
        <v>1267642</v>
      </c>
      <c r="E91" s="26">
        <v>1084842</v>
      </c>
      <c r="F91" s="26">
        <v>1068641.05</v>
      </c>
      <c r="G91" s="17">
        <f t="shared" si="2"/>
        <v>84.30148653957505</v>
      </c>
      <c r="H91" s="17">
        <f t="shared" si="3"/>
        <v>98.5066074137985</v>
      </c>
      <c r="I91" s="1"/>
    </row>
    <row r="92" spans="1:9" ht="15" customHeight="1">
      <c r="A92" s="1"/>
      <c r="B92" s="12" t="s">
        <v>18</v>
      </c>
      <c r="C92" s="13" t="s">
        <v>19</v>
      </c>
      <c r="D92" s="26">
        <v>108832</v>
      </c>
      <c r="E92" s="26">
        <v>108832</v>
      </c>
      <c r="F92" s="26">
        <v>88732</v>
      </c>
      <c r="G92" s="17">
        <f t="shared" si="2"/>
        <v>81.5311673037342</v>
      </c>
      <c r="H92" s="17">
        <f t="shared" si="3"/>
        <v>81.5311673037342</v>
      </c>
      <c r="I92" s="1"/>
    </row>
    <row r="93" spans="1:9" ht="15" customHeight="1">
      <c r="A93" s="1"/>
      <c r="B93" s="12" t="s">
        <v>20</v>
      </c>
      <c r="C93" s="13" t="s">
        <v>21</v>
      </c>
      <c r="D93" s="26">
        <v>639773.5</v>
      </c>
      <c r="E93" s="26">
        <v>639773.5</v>
      </c>
      <c r="F93" s="26">
        <v>466973.09</v>
      </c>
      <c r="G93" s="17">
        <f t="shared" si="2"/>
        <v>72.9903770631325</v>
      </c>
      <c r="H93" s="17">
        <f t="shared" si="3"/>
        <v>72.9903770631325</v>
      </c>
      <c r="I93" s="1"/>
    </row>
    <row r="94" spans="1:9" ht="15" customHeight="1">
      <c r="A94" s="1"/>
      <c r="B94" s="12" t="s">
        <v>22</v>
      </c>
      <c r="C94" s="13" t="s">
        <v>23</v>
      </c>
      <c r="D94" s="26">
        <v>582414.4199999999</v>
      </c>
      <c r="E94" s="26">
        <v>582414.4199999999</v>
      </c>
      <c r="F94" s="26">
        <v>388456.76</v>
      </c>
      <c r="G94" s="17">
        <f t="shared" si="2"/>
        <v>66.6976549103987</v>
      </c>
      <c r="H94" s="17">
        <f t="shared" si="3"/>
        <v>66.6976549103987</v>
      </c>
      <c r="I94" s="1"/>
    </row>
    <row r="95" spans="1:9" ht="15" customHeight="1">
      <c r="A95" s="1"/>
      <c r="B95" s="12" t="s">
        <v>24</v>
      </c>
      <c r="C95" s="13" t="s">
        <v>25</v>
      </c>
      <c r="D95" s="26">
        <v>11164</v>
      </c>
      <c r="E95" s="26">
        <v>11164</v>
      </c>
      <c r="F95" s="26">
        <v>9163.88</v>
      </c>
      <c r="G95" s="17">
        <f t="shared" si="2"/>
        <v>82.08419921175205</v>
      </c>
      <c r="H95" s="17">
        <f t="shared" si="3"/>
        <v>82.08419921175205</v>
      </c>
      <c r="I95" s="1"/>
    </row>
    <row r="96" spans="1:9" ht="15" customHeight="1">
      <c r="A96" s="1"/>
      <c r="B96" s="12" t="s">
        <v>84</v>
      </c>
      <c r="C96" s="13" t="s">
        <v>85</v>
      </c>
      <c r="D96" s="26">
        <v>78532.08</v>
      </c>
      <c r="E96" s="26">
        <v>78532.07999999999</v>
      </c>
      <c r="F96" s="26">
        <v>34982.93</v>
      </c>
      <c r="G96" s="17">
        <f t="shared" si="2"/>
        <v>44.54603774661259</v>
      </c>
      <c r="H96" s="17">
        <f t="shared" si="3"/>
        <v>44.546037746612605</v>
      </c>
      <c r="I96" s="1"/>
    </row>
    <row r="97" spans="1:9" ht="15" customHeight="1">
      <c r="A97" s="1"/>
      <c r="B97" s="12" t="s">
        <v>26</v>
      </c>
      <c r="C97" s="13" t="s">
        <v>27</v>
      </c>
      <c r="D97" s="26">
        <v>2088</v>
      </c>
      <c r="E97" s="26">
        <v>2088</v>
      </c>
      <c r="F97" s="26">
        <v>0</v>
      </c>
      <c r="G97" s="17">
        <f t="shared" si="2"/>
        <v>0</v>
      </c>
      <c r="H97" s="17">
        <f t="shared" si="3"/>
        <v>0</v>
      </c>
      <c r="I97" s="1"/>
    </row>
    <row r="98" spans="1:9" ht="15" customHeight="1">
      <c r="A98" s="1"/>
      <c r="B98" s="12" t="s">
        <v>28</v>
      </c>
      <c r="C98" s="13" t="s">
        <v>29</v>
      </c>
      <c r="D98" s="26">
        <v>3154</v>
      </c>
      <c r="E98" s="26">
        <v>3154</v>
      </c>
      <c r="F98" s="26">
        <v>3153.2</v>
      </c>
      <c r="G98" s="17">
        <f t="shared" si="2"/>
        <v>99.97463538363982</v>
      </c>
      <c r="H98" s="17">
        <f t="shared" si="3"/>
        <v>99.97463538363982</v>
      </c>
      <c r="I98" s="1"/>
    </row>
    <row r="99" spans="1:9" ht="35.25" customHeight="1">
      <c r="A99" s="1"/>
      <c r="B99" s="10" t="s">
        <v>86</v>
      </c>
      <c r="C99" s="11" t="s">
        <v>87</v>
      </c>
      <c r="D99" s="25">
        <f>SUM(D100:D113)</f>
        <v>39287336.82</v>
      </c>
      <c r="E99" s="25">
        <f>SUM(E100:E113)</f>
        <v>34496336.82</v>
      </c>
      <c r="F99" s="25">
        <f>SUM(F100:F113)</f>
        <v>32335405.770000003</v>
      </c>
      <c r="G99" s="15">
        <f t="shared" si="2"/>
        <v>82.3049063319024</v>
      </c>
      <c r="H99" s="15">
        <f t="shared" si="3"/>
        <v>93.73576660827607</v>
      </c>
      <c r="I99" s="1"/>
    </row>
    <row r="100" spans="1:9" ht="15" customHeight="1">
      <c r="A100" s="1"/>
      <c r="B100" s="12" t="s">
        <v>6</v>
      </c>
      <c r="C100" s="13" t="s">
        <v>7</v>
      </c>
      <c r="D100" s="26">
        <v>23626800</v>
      </c>
      <c r="E100" s="26">
        <v>20334000</v>
      </c>
      <c r="F100" s="26">
        <v>19882876.36</v>
      </c>
      <c r="G100" s="17">
        <f t="shared" si="2"/>
        <v>84.15391149034147</v>
      </c>
      <c r="H100" s="17">
        <f t="shared" si="3"/>
        <v>97.7814318874791</v>
      </c>
      <c r="I100" s="1"/>
    </row>
    <row r="101" spans="1:9" ht="15" customHeight="1">
      <c r="A101" s="1"/>
      <c r="B101" s="12" t="s">
        <v>8</v>
      </c>
      <c r="C101" s="13" t="s">
        <v>9</v>
      </c>
      <c r="D101" s="26">
        <v>5197400</v>
      </c>
      <c r="E101" s="26">
        <v>4502200</v>
      </c>
      <c r="F101" s="26">
        <v>4417512.24</v>
      </c>
      <c r="G101" s="17">
        <f t="shared" si="2"/>
        <v>84.99465578943318</v>
      </c>
      <c r="H101" s="17">
        <f t="shared" si="3"/>
        <v>98.11896939274133</v>
      </c>
      <c r="I101" s="1"/>
    </row>
    <row r="102" spans="1:9" ht="15" customHeight="1">
      <c r="A102" s="1"/>
      <c r="B102" s="12" t="s">
        <v>10</v>
      </c>
      <c r="C102" s="13" t="s">
        <v>11</v>
      </c>
      <c r="D102" s="26">
        <v>299738</v>
      </c>
      <c r="E102" s="26">
        <v>299738</v>
      </c>
      <c r="F102" s="26">
        <v>147222.32</v>
      </c>
      <c r="G102" s="17">
        <f t="shared" si="2"/>
        <v>49.117002181905534</v>
      </c>
      <c r="H102" s="17">
        <f t="shared" si="3"/>
        <v>49.117002181905534</v>
      </c>
      <c r="I102" s="1"/>
    </row>
    <row r="103" spans="1:9" ht="15" customHeight="1">
      <c r="A103" s="1"/>
      <c r="B103" s="12" t="s">
        <v>82</v>
      </c>
      <c r="C103" s="13" t="s">
        <v>83</v>
      </c>
      <c r="D103" s="26">
        <v>690000</v>
      </c>
      <c r="E103" s="26">
        <v>690000</v>
      </c>
      <c r="F103" s="26">
        <v>605104.82</v>
      </c>
      <c r="G103" s="17">
        <f t="shared" si="2"/>
        <v>87.69635072463767</v>
      </c>
      <c r="H103" s="17">
        <f t="shared" si="3"/>
        <v>87.69635072463767</v>
      </c>
      <c r="I103" s="1"/>
    </row>
    <row r="104" spans="1:9" ht="15" customHeight="1">
      <c r="A104" s="1"/>
      <c r="B104" s="12" t="s">
        <v>12</v>
      </c>
      <c r="C104" s="13" t="s">
        <v>13</v>
      </c>
      <c r="D104" s="26">
        <v>474301.82</v>
      </c>
      <c r="E104" s="26">
        <v>474301.82</v>
      </c>
      <c r="F104" s="26">
        <v>306257.61</v>
      </c>
      <c r="G104" s="17">
        <f t="shared" si="2"/>
        <v>64.5701949868124</v>
      </c>
      <c r="H104" s="17">
        <f t="shared" si="3"/>
        <v>64.5701949868124</v>
      </c>
      <c r="I104" s="1"/>
    </row>
    <row r="105" spans="1:9" ht="15" customHeight="1">
      <c r="A105" s="1"/>
      <c r="B105" s="12" t="s">
        <v>14</v>
      </c>
      <c r="C105" s="13" t="s">
        <v>15</v>
      </c>
      <c r="D105" s="26">
        <v>18200</v>
      </c>
      <c r="E105" s="26">
        <v>18200</v>
      </c>
      <c r="F105" s="26">
        <v>2436.42</v>
      </c>
      <c r="G105" s="17">
        <f t="shared" si="2"/>
        <v>13.386923076923077</v>
      </c>
      <c r="H105" s="17">
        <f t="shared" si="3"/>
        <v>13.386923076923077</v>
      </c>
      <c r="I105" s="1"/>
    </row>
    <row r="106" spans="1:9" ht="15" customHeight="1">
      <c r="A106" s="1"/>
      <c r="B106" s="12" t="s">
        <v>16</v>
      </c>
      <c r="C106" s="13" t="s">
        <v>17</v>
      </c>
      <c r="D106" s="26">
        <v>5603712</v>
      </c>
      <c r="E106" s="26">
        <v>4800712</v>
      </c>
      <c r="F106" s="26">
        <v>4764826.09</v>
      </c>
      <c r="G106" s="17">
        <f t="shared" si="2"/>
        <v>85.02981755664815</v>
      </c>
      <c r="H106" s="17">
        <f t="shared" si="3"/>
        <v>99.25248775598286</v>
      </c>
      <c r="I106" s="1"/>
    </row>
    <row r="107" spans="1:9" ht="15" customHeight="1">
      <c r="A107" s="1"/>
      <c r="B107" s="12" t="s">
        <v>18</v>
      </c>
      <c r="C107" s="13" t="s">
        <v>19</v>
      </c>
      <c r="D107" s="26">
        <v>167799</v>
      </c>
      <c r="E107" s="26">
        <v>167799</v>
      </c>
      <c r="F107" s="26">
        <v>92215.47</v>
      </c>
      <c r="G107" s="17">
        <f t="shared" si="2"/>
        <v>54.9559115370175</v>
      </c>
      <c r="H107" s="17">
        <f t="shared" si="3"/>
        <v>54.9559115370175</v>
      </c>
      <c r="I107" s="1"/>
    </row>
    <row r="108" spans="1:9" ht="15" customHeight="1">
      <c r="A108" s="1"/>
      <c r="B108" s="12" t="s">
        <v>20</v>
      </c>
      <c r="C108" s="13" t="s">
        <v>21</v>
      </c>
      <c r="D108" s="26">
        <v>1100563.5</v>
      </c>
      <c r="E108" s="26">
        <v>1100563.5</v>
      </c>
      <c r="F108" s="26">
        <v>665118.28</v>
      </c>
      <c r="G108" s="17">
        <f t="shared" si="2"/>
        <v>60.434339317994834</v>
      </c>
      <c r="H108" s="17">
        <f t="shared" si="3"/>
        <v>60.434339317994834</v>
      </c>
      <c r="I108" s="1"/>
    </row>
    <row r="109" spans="1:9" ht="15" customHeight="1">
      <c r="A109" s="1"/>
      <c r="B109" s="12" t="s">
        <v>22</v>
      </c>
      <c r="C109" s="13" t="s">
        <v>23</v>
      </c>
      <c r="D109" s="26">
        <v>1376012.5</v>
      </c>
      <c r="E109" s="26">
        <v>1376012.5</v>
      </c>
      <c r="F109" s="26">
        <v>801513.02</v>
      </c>
      <c r="G109" s="17">
        <f t="shared" si="2"/>
        <v>58.24896358136281</v>
      </c>
      <c r="H109" s="17">
        <f t="shared" si="3"/>
        <v>58.24896358136281</v>
      </c>
      <c r="I109" s="1"/>
    </row>
    <row r="110" spans="1:9" ht="15" customHeight="1">
      <c r="A110" s="1"/>
      <c r="B110" s="12" t="s">
        <v>24</v>
      </c>
      <c r="C110" s="13" t="s">
        <v>25</v>
      </c>
      <c r="D110" s="26">
        <v>347026</v>
      </c>
      <c r="E110" s="26">
        <v>347026</v>
      </c>
      <c r="F110" s="26">
        <v>338488.91</v>
      </c>
      <c r="G110" s="17">
        <f t="shared" si="2"/>
        <v>97.53992784402321</v>
      </c>
      <c r="H110" s="17">
        <f t="shared" si="3"/>
        <v>97.53992784402321</v>
      </c>
      <c r="I110" s="1"/>
    </row>
    <row r="111" spans="1:9" ht="15" customHeight="1">
      <c r="A111" s="1"/>
      <c r="B111" s="12" t="s">
        <v>84</v>
      </c>
      <c r="C111" s="13" t="s">
        <v>85</v>
      </c>
      <c r="D111" s="26">
        <v>346387</v>
      </c>
      <c r="E111" s="26">
        <v>346387</v>
      </c>
      <c r="F111" s="26">
        <v>277590.85</v>
      </c>
      <c r="G111" s="17">
        <f t="shared" si="2"/>
        <v>80.13893419787694</v>
      </c>
      <c r="H111" s="17">
        <f t="shared" si="3"/>
        <v>80.13893419787694</v>
      </c>
      <c r="I111" s="1"/>
    </row>
    <row r="112" spans="1:9" ht="15" customHeight="1">
      <c r="A112" s="1"/>
      <c r="B112" s="12" t="s">
        <v>26</v>
      </c>
      <c r="C112" s="13" t="s">
        <v>27</v>
      </c>
      <c r="D112" s="26">
        <v>4872</v>
      </c>
      <c r="E112" s="26">
        <v>4872</v>
      </c>
      <c r="F112" s="26">
        <v>0</v>
      </c>
      <c r="G112" s="17">
        <f t="shared" si="2"/>
        <v>0</v>
      </c>
      <c r="H112" s="17">
        <f t="shared" si="3"/>
        <v>0</v>
      </c>
      <c r="I112" s="1"/>
    </row>
    <row r="113" spans="1:9" ht="15" customHeight="1">
      <c r="A113" s="1"/>
      <c r="B113" s="12" t="s">
        <v>28</v>
      </c>
      <c r="C113" s="13" t="s">
        <v>29</v>
      </c>
      <c r="D113" s="26">
        <v>34525</v>
      </c>
      <c r="E113" s="26">
        <v>34525</v>
      </c>
      <c r="F113" s="26">
        <v>34243.38</v>
      </c>
      <c r="G113" s="17">
        <f t="shared" si="2"/>
        <v>99.18430123099202</v>
      </c>
      <c r="H113" s="17">
        <f t="shared" si="3"/>
        <v>99.18430123099202</v>
      </c>
      <c r="I113" s="1"/>
    </row>
    <row r="114" spans="1:9" ht="38.25" customHeight="1">
      <c r="A114" s="1"/>
      <c r="B114" s="10" t="s">
        <v>88</v>
      </c>
      <c r="C114" s="11" t="s">
        <v>87</v>
      </c>
      <c r="D114" s="25">
        <f>SUM(D115:D116)</f>
        <v>98194200</v>
      </c>
      <c r="E114" s="25">
        <f>SUM(E115:E116)</f>
        <v>72245700</v>
      </c>
      <c r="F114" s="25">
        <f>SUM(F115:F116)</f>
        <v>70245143.92</v>
      </c>
      <c r="G114" s="15">
        <f>F114/D114*100</f>
        <v>71.53695831322014</v>
      </c>
      <c r="H114" s="15">
        <f>F114/E114*100</f>
        <v>97.23089944453442</v>
      </c>
      <c r="I114" s="1"/>
    </row>
    <row r="115" spans="1:9" ht="15" customHeight="1">
      <c r="A115" s="1"/>
      <c r="B115" s="12" t="s">
        <v>6</v>
      </c>
      <c r="C115" s="13" t="s">
        <v>7</v>
      </c>
      <c r="D115" s="26">
        <v>80486900</v>
      </c>
      <c r="E115" s="26">
        <v>59783940</v>
      </c>
      <c r="F115" s="26">
        <v>58244883.79</v>
      </c>
      <c r="G115" s="17">
        <f>F115/D115*100</f>
        <v>72.36566918343233</v>
      </c>
      <c r="H115" s="17">
        <f>F115/E115*100</f>
        <v>97.42563603201796</v>
      </c>
      <c r="I115" s="1"/>
    </row>
    <row r="116" spans="1:9" ht="15" customHeight="1">
      <c r="A116" s="1"/>
      <c r="B116" s="12" t="s">
        <v>8</v>
      </c>
      <c r="C116" s="13" t="s">
        <v>9</v>
      </c>
      <c r="D116" s="26">
        <v>17707300</v>
      </c>
      <c r="E116" s="26">
        <v>12461760</v>
      </c>
      <c r="F116" s="26">
        <v>12000260.13</v>
      </c>
      <c r="G116" s="17">
        <f>F116/D116*100</f>
        <v>67.77012943814134</v>
      </c>
      <c r="H116" s="17">
        <f>F116/E116*100</f>
        <v>96.29667181842694</v>
      </c>
      <c r="I116" s="1"/>
    </row>
    <row r="117" spans="1:9" ht="38.25" customHeight="1">
      <c r="A117" s="1"/>
      <c r="B117" s="147" t="s">
        <v>386</v>
      </c>
      <c r="C117" s="11" t="s">
        <v>87</v>
      </c>
      <c r="D117" s="25">
        <f>SUM(D118:D119)</f>
        <v>1430509</v>
      </c>
      <c r="E117" s="25">
        <f>SUM(E118:E119)</f>
        <v>1430509</v>
      </c>
      <c r="F117" s="25">
        <f>SUM(F118:F119)</f>
        <v>180044</v>
      </c>
      <c r="G117" s="15">
        <f t="shared" si="2"/>
        <v>12.586009595186049</v>
      </c>
      <c r="H117" s="15">
        <f t="shared" si="3"/>
        <v>12.586009595186049</v>
      </c>
      <c r="I117" s="1"/>
    </row>
    <row r="118" spans="1:9" ht="15" customHeight="1">
      <c r="A118" s="1"/>
      <c r="B118" s="12">
        <v>2210</v>
      </c>
      <c r="C118" s="13" t="s">
        <v>11</v>
      </c>
      <c r="D118" s="26">
        <v>230509</v>
      </c>
      <c r="E118" s="26">
        <v>230509</v>
      </c>
      <c r="F118" s="26">
        <v>80244</v>
      </c>
      <c r="G118" s="17">
        <f t="shared" si="2"/>
        <v>34.811655944019535</v>
      </c>
      <c r="H118" s="17">
        <f t="shared" si="3"/>
        <v>34.811655944019535</v>
      </c>
      <c r="I118" s="1"/>
    </row>
    <row r="119" spans="1:9" ht="15" customHeight="1">
      <c r="A119" s="1"/>
      <c r="B119" s="12">
        <v>2240</v>
      </c>
      <c r="C119" s="13" t="s">
        <v>13</v>
      </c>
      <c r="D119" s="26">
        <v>1200000</v>
      </c>
      <c r="E119" s="26">
        <v>1200000</v>
      </c>
      <c r="F119" s="26">
        <v>99800</v>
      </c>
      <c r="G119" s="17">
        <f t="shared" si="2"/>
        <v>8.316666666666666</v>
      </c>
      <c r="H119" s="17">
        <f t="shared" si="3"/>
        <v>8.316666666666666</v>
      </c>
      <c r="I119" s="1"/>
    </row>
    <row r="120" spans="1:9" ht="47.25" customHeight="1">
      <c r="A120" s="1"/>
      <c r="B120" s="10" t="s">
        <v>89</v>
      </c>
      <c r="C120" s="11" t="s">
        <v>90</v>
      </c>
      <c r="D120" s="25">
        <f>SUM(D121:D127)</f>
        <v>2853500</v>
      </c>
      <c r="E120" s="25">
        <f>SUM(E121:E127)</f>
        <v>2172200</v>
      </c>
      <c r="F120" s="25">
        <f>SUM(F121:F127)</f>
        <v>2030608.7</v>
      </c>
      <c r="G120" s="15">
        <f t="shared" si="2"/>
        <v>71.16203609602243</v>
      </c>
      <c r="H120" s="15">
        <f t="shared" si="3"/>
        <v>93.48166375103581</v>
      </c>
      <c r="I120" s="1"/>
    </row>
    <row r="121" spans="1:9" ht="15" customHeight="1">
      <c r="A121" s="1"/>
      <c r="B121" s="12" t="s">
        <v>6</v>
      </c>
      <c r="C121" s="13" t="s">
        <v>7</v>
      </c>
      <c r="D121" s="26">
        <v>2163600</v>
      </c>
      <c r="E121" s="26">
        <v>1616400</v>
      </c>
      <c r="F121" s="26">
        <v>1540511.68</v>
      </c>
      <c r="G121" s="17">
        <f t="shared" si="2"/>
        <v>71.2013163246441</v>
      </c>
      <c r="H121" s="17">
        <f t="shared" si="3"/>
        <v>95.30510269735214</v>
      </c>
      <c r="I121" s="1"/>
    </row>
    <row r="122" spans="1:9" ht="15" customHeight="1">
      <c r="A122" s="1"/>
      <c r="B122" s="12" t="s">
        <v>8</v>
      </c>
      <c r="C122" s="13" t="s">
        <v>9</v>
      </c>
      <c r="D122" s="26">
        <v>475400</v>
      </c>
      <c r="E122" s="26">
        <v>355500</v>
      </c>
      <c r="F122" s="26">
        <v>296593.04</v>
      </c>
      <c r="G122" s="17">
        <f t="shared" si="2"/>
        <v>62.38810265039966</v>
      </c>
      <c r="H122" s="17">
        <f t="shared" si="3"/>
        <v>83.42982841068917</v>
      </c>
      <c r="I122" s="1"/>
    </row>
    <row r="123" spans="1:9" ht="15" customHeight="1">
      <c r="A123" s="1"/>
      <c r="B123" s="12" t="s">
        <v>12</v>
      </c>
      <c r="C123" s="13" t="s">
        <v>13</v>
      </c>
      <c r="D123" s="26">
        <v>1019</v>
      </c>
      <c r="E123" s="26">
        <v>1019</v>
      </c>
      <c r="F123" s="26">
        <v>764.84</v>
      </c>
      <c r="G123" s="17">
        <f t="shared" si="2"/>
        <v>75.05789990186457</v>
      </c>
      <c r="H123" s="17">
        <f t="shared" si="3"/>
        <v>75.05789990186457</v>
      </c>
      <c r="I123" s="1"/>
    </row>
    <row r="124" spans="1:9" ht="15" customHeight="1">
      <c r="A124" s="1"/>
      <c r="B124" s="12" t="s">
        <v>14</v>
      </c>
      <c r="C124" s="13" t="s">
        <v>15</v>
      </c>
      <c r="D124" s="26">
        <v>281</v>
      </c>
      <c r="E124" s="26">
        <v>281</v>
      </c>
      <c r="F124" s="26">
        <v>0</v>
      </c>
      <c r="G124" s="17">
        <f t="shared" si="2"/>
        <v>0</v>
      </c>
      <c r="H124" s="17">
        <f t="shared" si="3"/>
        <v>0</v>
      </c>
      <c r="I124" s="1"/>
    </row>
    <row r="125" spans="1:9" ht="15" customHeight="1">
      <c r="A125" s="1"/>
      <c r="B125" s="12" t="s">
        <v>16</v>
      </c>
      <c r="C125" s="13" t="s">
        <v>17</v>
      </c>
      <c r="D125" s="26">
        <v>198568</v>
      </c>
      <c r="E125" s="26">
        <v>184368</v>
      </c>
      <c r="F125" s="26">
        <v>184367.63</v>
      </c>
      <c r="G125" s="17">
        <f t="shared" si="2"/>
        <v>92.8486110551549</v>
      </c>
      <c r="H125" s="17">
        <f t="shared" si="3"/>
        <v>99.99979931441464</v>
      </c>
      <c r="I125" s="1"/>
    </row>
    <row r="126" spans="1:9" ht="15" customHeight="1">
      <c r="A126" s="1"/>
      <c r="B126" s="12" t="s">
        <v>18</v>
      </c>
      <c r="C126" s="13" t="s">
        <v>19</v>
      </c>
      <c r="D126" s="26">
        <v>2932</v>
      </c>
      <c r="E126" s="26">
        <v>2932</v>
      </c>
      <c r="F126" s="26">
        <v>2386.44</v>
      </c>
      <c r="G126" s="17">
        <f t="shared" si="2"/>
        <v>81.39290586630287</v>
      </c>
      <c r="H126" s="17">
        <f t="shared" si="3"/>
        <v>81.39290586630287</v>
      </c>
      <c r="I126" s="1"/>
    </row>
    <row r="127" spans="1:9" ht="15" customHeight="1">
      <c r="A127" s="1"/>
      <c r="B127" s="12" t="s">
        <v>20</v>
      </c>
      <c r="C127" s="13" t="s">
        <v>21</v>
      </c>
      <c r="D127" s="26">
        <v>11700</v>
      </c>
      <c r="E127" s="26">
        <v>11700</v>
      </c>
      <c r="F127" s="26">
        <v>5985.07</v>
      </c>
      <c r="G127" s="17">
        <f t="shared" si="2"/>
        <v>51.154444444444444</v>
      </c>
      <c r="H127" s="17">
        <f t="shared" si="3"/>
        <v>51.154444444444444</v>
      </c>
      <c r="I127" s="1"/>
    </row>
    <row r="128" spans="1:9" ht="34.5" customHeight="1">
      <c r="A128" s="1"/>
      <c r="B128" s="10" t="s">
        <v>91</v>
      </c>
      <c r="C128" s="11" t="s">
        <v>92</v>
      </c>
      <c r="D128" s="25">
        <f>SUM(D129:D136)</f>
        <v>4529501</v>
      </c>
      <c r="E128" s="25">
        <f>SUM(E129:E136)</f>
        <v>3600241</v>
      </c>
      <c r="F128" s="25">
        <f>SUM(F129:F136)</f>
        <v>3273641.93</v>
      </c>
      <c r="G128" s="15">
        <f t="shared" si="2"/>
        <v>72.27378755408157</v>
      </c>
      <c r="H128" s="15">
        <f t="shared" si="3"/>
        <v>90.9284109036034</v>
      </c>
      <c r="I128" s="1"/>
    </row>
    <row r="129" spans="1:9" ht="15" customHeight="1">
      <c r="A129" s="1"/>
      <c r="B129" s="12" t="s">
        <v>6</v>
      </c>
      <c r="C129" s="13" t="s">
        <v>7</v>
      </c>
      <c r="D129" s="26">
        <v>3187200</v>
      </c>
      <c r="E129" s="26">
        <v>2427200</v>
      </c>
      <c r="F129" s="26">
        <v>2334075.13</v>
      </c>
      <c r="G129" s="17">
        <f t="shared" si="2"/>
        <v>73.23277892821285</v>
      </c>
      <c r="H129" s="17">
        <f t="shared" si="3"/>
        <v>96.16327991100857</v>
      </c>
      <c r="I129" s="1"/>
    </row>
    <row r="130" spans="1:9" ht="15" customHeight="1">
      <c r="A130" s="1"/>
      <c r="B130" s="12" t="s">
        <v>8</v>
      </c>
      <c r="C130" s="13" t="s">
        <v>9</v>
      </c>
      <c r="D130" s="26">
        <v>700400</v>
      </c>
      <c r="E130" s="26">
        <v>533300</v>
      </c>
      <c r="F130" s="26">
        <v>496291.99</v>
      </c>
      <c r="G130" s="17">
        <f t="shared" si="2"/>
        <v>70.85836521987436</v>
      </c>
      <c r="H130" s="17">
        <f t="shared" si="3"/>
        <v>93.06056441027563</v>
      </c>
      <c r="I130" s="1"/>
    </row>
    <row r="131" spans="1:9" ht="15" customHeight="1">
      <c r="A131" s="1"/>
      <c r="B131" s="12" t="s">
        <v>10</v>
      </c>
      <c r="C131" s="13" t="s">
        <v>11</v>
      </c>
      <c r="D131" s="26">
        <v>473541</v>
      </c>
      <c r="E131" s="26">
        <v>473541</v>
      </c>
      <c r="F131" s="26">
        <v>364684.74</v>
      </c>
      <c r="G131" s="17">
        <f t="shared" si="2"/>
        <v>77.01228404721027</v>
      </c>
      <c r="H131" s="17">
        <f t="shared" si="3"/>
        <v>77.01228404721027</v>
      </c>
      <c r="I131" s="1"/>
    </row>
    <row r="132" spans="1:9" ht="15" customHeight="1">
      <c r="A132" s="1"/>
      <c r="B132" s="12" t="s">
        <v>12</v>
      </c>
      <c r="C132" s="13" t="s">
        <v>13</v>
      </c>
      <c r="D132" s="26">
        <v>93560</v>
      </c>
      <c r="E132" s="26">
        <v>91400</v>
      </c>
      <c r="F132" s="26">
        <v>68467.78</v>
      </c>
      <c r="G132" s="17">
        <f t="shared" si="2"/>
        <v>73.18061137238135</v>
      </c>
      <c r="H132" s="17">
        <f t="shared" si="3"/>
        <v>74.91004376367614</v>
      </c>
      <c r="I132" s="1"/>
    </row>
    <row r="133" spans="1:9" ht="15" customHeight="1">
      <c r="A133" s="1"/>
      <c r="B133" s="12" t="s">
        <v>14</v>
      </c>
      <c r="C133" s="13" t="s">
        <v>15</v>
      </c>
      <c r="D133" s="26">
        <v>2000</v>
      </c>
      <c r="E133" s="26">
        <v>2000</v>
      </c>
      <c r="F133" s="26">
        <v>600</v>
      </c>
      <c r="G133" s="17">
        <f t="shared" si="2"/>
        <v>30</v>
      </c>
      <c r="H133" s="17">
        <f t="shared" si="3"/>
        <v>30</v>
      </c>
      <c r="I133" s="1"/>
    </row>
    <row r="134" spans="1:9" ht="15" customHeight="1">
      <c r="A134" s="1"/>
      <c r="B134" s="12" t="s">
        <v>16</v>
      </c>
      <c r="C134" s="13" t="s">
        <v>17</v>
      </c>
      <c r="D134" s="26">
        <v>48600</v>
      </c>
      <c r="E134" s="26">
        <v>48600</v>
      </c>
      <c r="F134" s="26">
        <v>9522.29</v>
      </c>
      <c r="G134" s="17">
        <f t="shared" si="2"/>
        <v>19.593189300411524</v>
      </c>
      <c r="H134" s="17">
        <f t="shared" si="3"/>
        <v>19.593189300411524</v>
      </c>
      <c r="I134" s="1"/>
    </row>
    <row r="135" spans="1:9" ht="15" customHeight="1">
      <c r="A135" s="1"/>
      <c r="B135" s="12" t="s">
        <v>18</v>
      </c>
      <c r="C135" s="13" t="s">
        <v>19</v>
      </c>
      <c r="D135" s="26">
        <v>6200</v>
      </c>
      <c r="E135" s="26">
        <v>6200</v>
      </c>
      <c r="F135" s="26">
        <v>0</v>
      </c>
      <c r="G135" s="17">
        <f t="shared" si="2"/>
        <v>0</v>
      </c>
      <c r="H135" s="17">
        <f t="shared" si="3"/>
        <v>0</v>
      </c>
      <c r="I135" s="1"/>
    </row>
    <row r="136" spans="1:9" ht="15" customHeight="1">
      <c r="A136" s="1"/>
      <c r="B136" s="12" t="s">
        <v>20</v>
      </c>
      <c r="C136" s="13" t="s">
        <v>21</v>
      </c>
      <c r="D136" s="26">
        <v>18000</v>
      </c>
      <c r="E136" s="26">
        <v>18000</v>
      </c>
      <c r="F136" s="26">
        <v>0</v>
      </c>
      <c r="G136" s="17">
        <f t="shared" si="2"/>
        <v>0</v>
      </c>
      <c r="H136" s="17">
        <f t="shared" si="3"/>
        <v>0</v>
      </c>
      <c r="I136" s="1"/>
    </row>
    <row r="137" spans="1:9" ht="15" customHeight="1">
      <c r="A137" s="1"/>
      <c r="B137" s="10" t="s">
        <v>93</v>
      </c>
      <c r="C137" s="11" t="s">
        <v>94</v>
      </c>
      <c r="D137" s="25">
        <f>SUM(D138:D140)</f>
        <v>882811</v>
      </c>
      <c r="E137" s="25">
        <f>SUM(E138:E140)</f>
        <v>854811</v>
      </c>
      <c r="F137" s="25">
        <f>SUM(F138:F140)</f>
        <v>290020.26</v>
      </c>
      <c r="G137" s="15">
        <f t="shared" si="2"/>
        <v>32.85190827934858</v>
      </c>
      <c r="H137" s="15">
        <f t="shared" si="3"/>
        <v>33.92799811888242</v>
      </c>
      <c r="I137" s="1"/>
    </row>
    <row r="138" spans="1:9" ht="15" customHeight="1">
      <c r="A138" s="1"/>
      <c r="B138" s="12" t="s">
        <v>12</v>
      </c>
      <c r="C138" s="13" t="s">
        <v>13</v>
      </c>
      <c r="D138" s="26">
        <v>343811</v>
      </c>
      <c r="E138" s="26">
        <v>343811</v>
      </c>
      <c r="F138" s="26">
        <v>32197.84</v>
      </c>
      <c r="G138" s="17">
        <f t="shared" si="2"/>
        <v>9.364982504922763</v>
      </c>
      <c r="H138" s="17">
        <f t="shared" si="3"/>
        <v>9.364982504922763</v>
      </c>
      <c r="I138" s="1"/>
    </row>
    <row r="139" spans="1:9" ht="15" customHeight="1">
      <c r="A139" s="1"/>
      <c r="B139" s="12" t="s">
        <v>26</v>
      </c>
      <c r="C139" s="13" t="s">
        <v>27</v>
      </c>
      <c r="D139" s="26">
        <v>353000</v>
      </c>
      <c r="E139" s="26">
        <v>353000</v>
      </c>
      <c r="F139" s="26">
        <v>107098.42</v>
      </c>
      <c r="G139" s="17">
        <f t="shared" si="2"/>
        <v>30.339495750708217</v>
      </c>
      <c r="H139" s="17">
        <f t="shared" si="3"/>
        <v>30.339495750708217</v>
      </c>
      <c r="I139" s="1"/>
    </row>
    <row r="140" spans="1:9" ht="15" customHeight="1">
      <c r="A140" s="1"/>
      <c r="B140" s="12" t="s">
        <v>40</v>
      </c>
      <c r="C140" s="13" t="s">
        <v>41</v>
      </c>
      <c r="D140" s="26">
        <v>186000</v>
      </c>
      <c r="E140" s="26">
        <v>158000</v>
      </c>
      <c r="F140" s="26">
        <v>150724</v>
      </c>
      <c r="G140" s="17">
        <f t="shared" si="2"/>
        <v>81.03440860215055</v>
      </c>
      <c r="H140" s="17">
        <f t="shared" si="3"/>
        <v>95.39493670886075</v>
      </c>
      <c r="I140" s="1"/>
    </row>
    <row r="141" spans="1:9" ht="43.5" customHeight="1">
      <c r="A141" s="1"/>
      <c r="B141" s="10" t="s">
        <v>95</v>
      </c>
      <c r="C141" s="11" t="s">
        <v>96</v>
      </c>
      <c r="D141" s="25">
        <f>SUM(D142:D150)</f>
        <v>102100</v>
      </c>
      <c r="E141" s="25">
        <f>SUM(E142:E150)</f>
        <v>88800</v>
      </c>
      <c r="F141" s="25">
        <f>SUM(F142:F150)</f>
        <v>72375.84999999999</v>
      </c>
      <c r="G141" s="15">
        <f t="shared" si="2"/>
        <v>70.88721841332027</v>
      </c>
      <c r="H141" s="15">
        <f t="shared" si="3"/>
        <v>81.50433558558558</v>
      </c>
      <c r="I141" s="1"/>
    </row>
    <row r="142" spans="1:9" ht="15" customHeight="1">
      <c r="A142" s="1"/>
      <c r="B142" s="12" t="s">
        <v>6</v>
      </c>
      <c r="C142" s="13" t="s">
        <v>7</v>
      </c>
      <c r="D142" s="26">
        <v>38200</v>
      </c>
      <c r="E142" s="26">
        <v>28700</v>
      </c>
      <c r="F142" s="26">
        <v>28067.31</v>
      </c>
      <c r="G142" s="17">
        <f t="shared" si="2"/>
        <v>73.4746335078534</v>
      </c>
      <c r="H142" s="17">
        <f t="shared" si="3"/>
        <v>97.79550522648084</v>
      </c>
      <c r="I142" s="1"/>
    </row>
    <row r="143" spans="1:9" ht="15" customHeight="1">
      <c r="A143" s="1"/>
      <c r="B143" s="12" t="s">
        <v>8</v>
      </c>
      <c r="C143" s="13" t="s">
        <v>9</v>
      </c>
      <c r="D143" s="26">
        <v>16500</v>
      </c>
      <c r="E143" s="26">
        <v>12700</v>
      </c>
      <c r="F143" s="26">
        <v>11880</v>
      </c>
      <c r="G143" s="17">
        <f t="shared" si="2"/>
        <v>72</v>
      </c>
      <c r="H143" s="17">
        <f t="shared" si="3"/>
        <v>93.54330708661416</v>
      </c>
      <c r="I143" s="1"/>
    </row>
    <row r="144" spans="1:9" ht="15" customHeight="1">
      <c r="A144" s="1"/>
      <c r="B144" s="12" t="s">
        <v>10</v>
      </c>
      <c r="C144" s="13" t="s">
        <v>11</v>
      </c>
      <c r="D144" s="26">
        <v>2000</v>
      </c>
      <c r="E144" s="26">
        <v>2000</v>
      </c>
      <c r="F144" s="26">
        <v>0</v>
      </c>
      <c r="G144" s="17">
        <f t="shared" si="2"/>
        <v>0</v>
      </c>
      <c r="H144" s="17">
        <f t="shared" si="3"/>
        <v>0</v>
      </c>
      <c r="I144" s="1"/>
    </row>
    <row r="145" spans="1:9" ht="15" customHeight="1">
      <c r="A145" s="1"/>
      <c r="B145" s="12" t="s">
        <v>12</v>
      </c>
      <c r="C145" s="13" t="s">
        <v>13</v>
      </c>
      <c r="D145" s="26">
        <v>1800</v>
      </c>
      <c r="E145" s="26">
        <v>1800</v>
      </c>
      <c r="F145" s="26">
        <v>285.75</v>
      </c>
      <c r="G145" s="17">
        <f t="shared" si="2"/>
        <v>15.875</v>
      </c>
      <c r="H145" s="17">
        <f t="shared" si="3"/>
        <v>15.875</v>
      </c>
      <c r="I145" s="1"/>
    </row>
    <row r="146" spans="1:9" ht="15" customHeight="1">
      <c r="A146" s="1"/>
      <c r="B146" s="12" t="s">
        <v>14</v>
      </c>
      <c r="C146" s="13" t="s">
        <v>15</v>
      </c>
      <c r="D146" s="26">
        <v>2900</v>
      </c>
      <c r="E146" s="26">
        <v>2900</v>
      </c>
      <c r="F146" s="26">
        <v>380</v>
      </c>
      <c r="G146" s="17">
        <f t="shared" si="2"/>
        <v>13.10344827586207</v>
      </c>
      <c r="H146" s="17">
        <f t="shared" si="3"/>
        <v>13.10344827586207</v>
      </c>
      <c r="I146" s="1"/>
    </row>
    <row r="147" spans="1:9" ht="15" customHeight="1">
      <c r="A147" s="1"/>
      <c r="B147" s="12" t="s">
        <v>16</v>
      </c>
      <c r="C147" s="13" t="s">
        <v>17</v>
      </c>
      <c r="D147" s="26">
        <v>20800</v>
      </c>
      <c r="E147" s="26">
        <v>20800</v>
      </c>
      <c r="F147" s="26">
        <v>17638.26</v>
      </c>
      <c r="G147" s="17">
        <f t="shared" si="2"/>
        <v>84.79932692307692</v>
      </c>
      <c r="H147" s="17">
        <f t="shared" si="3"/>
        <v>84.79932692307692</v>
      </c>
      <c r="I147" s="1"/>
    </row>
    <row r="148" spans="1:9" ht="15" customHeight="1">
      <c r="A148" s="1"/>
      <c r="B148" s="12" t="s">
        <v>18</v>
      </c>
      <c r="C148" s="13" t="s">
        <v>19</v>
      </c>
      <c r="D148" s="26">
        <v>2800</v>
      </c>
      <c r="E148" s="26">
        <v>2800</v>
      </c>
      <c r="F148" s="26">
        <v>764.48</v>
      </c>
      <c r="G148" s="17">
        <f aca="true" t="shared" si="4" ref="G148:G222">F148/D148*100</f>
        <v>27.302857142857146</v>
      </c>
      <c r="H148" s="17">
        <f aca="true" t="shared" si="5" ref="H148:H222">F148/E148*100</f>
        <v>27.302857142857146</v>
      </c>
      <c r="I148" s="1"/>
    </row>
    <row r="149" spans="1:9" ht="15" customHeight="1">
      <c r="A149" s="1"/>
      <c r="B149" s="12" t="s">
        <v>20</v>
      </c>
      <c r="C149" s="13" t="s">
        <v>21</v>
      </c>
      <c r="D149" s="26">
        <v>10000</v>
      </c>
      <c r="E149" s="26">
        <v>10000</v>
      </c>
      <c r="F149" s="26">
        <v>7360.05</v>
      </c>
      <c r="G149" s="17">
        <f t="shared" si="4"/>
        <v>73.6005</v>
      </c>
      <c r="H149" s="17">
        <f t="shared" si="5"/>
        <v>73.6005</v>
      </c>
      <c r="I149" s="1"/>
    </row>
    <row r="150" spans="1:9" ht="15" customHeight="1">
      <c r="A150" s="1"/>
      <c r="B150" s="12" t="s">
        <v>28</v>
      </c>
      <c r="C150" s="13" t="s">
        <v>29</v>
      </c>
      <c r="D150" s="26">
        <v>7100</v>
      </c>
      <c r="E150" s="26">
        <v>7100</v>
      </c>
      <c r="F150" s="26">
        <v>6000</v>
      </c>
      <c r="G150" s="17">
        <f t="shared" si="4"/>
        <v>84.50704225352112</v>
      </c>
      <c r="H150" s="17">
        <f t="shared" si="5"/>
        <v>84.50704225352112</v>
      </c>
      <c r="I150" s="1"/>
    </row>
    <row r="151" spans="1:9" ht="39.75" customHeight="1">
      <c r="A151" s="1"/>
      <c r="B151" s="10" t="s">
        <v>97</v>
      </c>
      <c r="C151" s="11" t="s">
        <v>98</v>
      </c>
      <c r="D151" s="25">
        <f>SUM(D152:D153)</f>
        <v>2998091</v>
      </c>
      <c r="E151" s="25">
        <f>SUM(E152:E153)</f>
        <v>2205821</v>
      </c>
      <c r="F151" s="25">
        <f>SUM(F152:F153)</f>
        <v>1749894.88</v>
      </c>
      <c r="G151" s="15">
        <f t="shared" si="4"/>
        <v>58.366970182025824</v>
      </c>
      <c r="H151" s="15">
        <f t="shared" si="5"/>
        <v>79.33077434660383</v>
      </c>
      <c r="I151" s="1"/>
    </row>
    <row r="152" spans="1:9" ht="15" customHeight="1">
      <c r="A152" s="1"/>
      <c r="B152" s="12" t="s">
        <v>6</v>
      </c>
      <c r="C152" s="13" t="s">
        <v>7</v>
      </c>
      <c r="D152" s="26">
        <v>2457446</v>
      </c>
      <c r="E152" s="26">
        <v>1808046</v>
      </c>
      <c r="F152" s="26">
        <v>1435260.71</v>
      </c>
      <c r="G152" s="17">
        <f t="shared" si="4"/>
        <v>58.404567587649936</v>
      </c>
      <c r="H152" s="17">
        <f t="shared" si="5"/>
        <v>79.38186915598386</v>
      </c>
      <c r="I152" s="1"/>
    </row>
    <row r="153" spans="1:9" ht="15" customHeight="1">
      <c r="A153" s="1"/>
      <c r="B153" s="12" t="s">
        <v>8</v>
      </c>
      <c r="C153" s="13" t="s">
        <v>9</v>
      </c>
      <c r="D153" s="26">
        <v>540645</v>
      </c>
      <c r="E153" s="26">
        <v>397775</v>
      </c>
      <c r="F153" s="26">
        <v>314634.17</v>
      </c>
      <c r="G153" s="17">
        <f t="shared" si="4"/>
        <v>58.19607505849495</v>
      </c>
      <c r="H153" s="17">
        <f t="shared" si="5"/>
        <v>79.0985280623468</v>
      </c>
      <c r="I153" s="1"/>
    </row>
    <row r="154" spans="1:9" ht="21" customHeight="1">
      <c r="A154" s="1"/>
      <c r="B154" s="10" t="s">
        <v>99</v>
      </c>
      <c r="C154" s="11" t="s">
        <v>100</v>
      </c>
      <c r="D154" s="25">
        <f>SUM(D155:D162)</f>
        <v>1140600</v>
      </c>
      <c r="E154" s="25">
        <f>SUM(E155:E162)</f>
        <v>940200</v>
      </c>
      <c r="F154" s="25">
        <f>SUM(F155:F162)</f>
        <v>712359.15</v>
      </c>
      <c r="G154" s="15">
        <f t="shared" si="4"/>
        <v>62.454773803261446</v>
      </c>
      <c r="H154" s="15">
        <f t="shared" si="5"/>
        <v>75.76676770899809</v>
      </c>
      <c r="I154" s="1"/>
    </row>
    <row r="155" spans="1:9" ht="15" customHeight="1">
      <c r="A155" s="1"/>
      <c r="B155" s="12" t="s">
        <v>6</v>
      </c>
      <c r="C155" s="13" t="s">
        <v>7</v>
      </c>
      <c r="D155" s="26">
        <v>902800</v>
      </c>
      <c r="E155" s="26">
        <v>738500</v>
      </c>
      <c r="F155" s="26">
        <v>582792.87</v>
      </c>
      <c r="G155" s="17">
        <f t="shared" si="4"/>
        <v>64.5539288879043</v>
      </c>
      <c r="H155" s="17">
        <f t="shared" si="5"/>
        <v>78.9157576167908</v>
      </c>
      <c r="I155" s="1"/>
    </row>
    <row r="156" spans="1:9" ht="15" customHeight="1">
      <c r="A156" s="1"/>
      <c r="B156" s="12" t="s">
        <v>8</v>
      </c>
      <c r="C156" s="13" t="s">
        <v>9</v>
      </c>
      <c r="D156" s="26">
        <v>198600</v>
      </c>
      <c r="E156" s="26">
        <v>162500</v>
      </c>
      <c r="F156" s="26">
        <v>128487.64</v>
      </c>
      <c r="G156" s="17">
        <f t="shared" si="4"/>
        <v>64.69669687814704</v>
      </c>
      <c r="H156" s="17">
        <f t="shared" si="5"/>
        <v>79.06931692307693</v>
      </c>
      <c r="I156" s="1"/>
    </row>
    <row r="157" spans="1:9" ht="15" customHeight="1">
      <c r="A157" s="1"/>
      <c r="B157" s="12" t="s">
        <v>10</v>
      </c>
      <c r="C157" s="13" t="s">
        <v>11</v>
      </c>
      <c r="D157" s="26">
        <v>20000</v>
      </c>
      <c r="E157" s="26">
        <v>20000</v>
      </c>
      <c r="F157" s="26">
        <v>0</v>
      </c>
      <c r="G157" s="17">
        <f t="shared" si="4"/>
        <v>0</v>
      </c>
      <c r="H157" s="17">
        <f t="shared" si="5"/>
        <v>0</v>
      </c>
      <c r="I157" s="1"/>
    </row>
    <row r="158" spans="1:9" ht="15" customHeight="1">
      <c r="A158" s="1"/>
      <c r="B158" s="12" t="s">
        <v>12</v>
      </c>
      <c r="C158" s="13" t="s">
        <v>13</v>
      </c>
      <c r="D158" s="26">
        <v>4200</v>
      </c>
      <c r="E158" s="26">
        <v>4200</v>
      </c>
      <c r="F158" s="26">
        <v>1078.64</v>
      </c>
      <c r="G158" s="17">
        <f t="shared" si="4"/>
        <v>25.681904761904768</v>
      </c>
      <c r="H158" s="17">
        <f t="shared" si="5"/>
        <v>25.681904761904768</v>
      </c>
      <c r="I158" s="1"/>
    </row>
    <row r="159" spans="1:9" ht="15" customHeight="1">
      <c r="A159" s="1"/>
      <c r="B159" s="12" t="s">
        <v>14</v>
      </c>
      <c r="C159" s="13" t="s">
        <v>15</v>
      </c>
      <c r="D159" s="26">
        <v>2000</v>
      </c>
      <c r="E159" s="26">
        <v>2000</v>
      </c>
      <c r="F159" s="26">
        <v>0</v>
      </c>
      <c r="G159" s="17">
        <f t="shared" si="4"/>
        <v>0</v>
      </c>
      <c r="H159" s="17">
        <f t="shared" si="5"/>
        <v>0</v>
      </c>
      <c r="I159" s="1"/>
    </row>
    <row r="160" spans="1:9" ht="15" customHeight="1">
      <c r="A160" s="1"/>
      <c r="B160" s="12" t="s">
        <v>16</v>
      </c>
      <c r="C160" s="13" t="s">
        <v>17</v>
      </c>
      <c r="D160" s="26">
        <v>8200</v>
      </c>
      <c r="E160" s="26">
        <v>8200</v>
      </c>
      <c r="F160" s="26">
        <v>0</v>
      </c>
      <c r="G160" s="17">
        <f t="shared" si="4"/>
        <v>0</v>
      </c>
      <c r="H160" s="17">
        <f t="shared" si="5"/>
        <v>0</v>
      </c>
      <c r="I160" s="1"/>
    </row>
    <row r="161" spans="1:9" ht="15" customHeight="1">
      <c r="A161" s="1"/>
      <c r="B161" s="12" t="s">
        <v>18</v>
      </c>
      <c r="C161" s="13" t="s">
        <v>19</v>
      </c>
      <c r="D161" s="26">
        <v>800</v>
      </c>
      <c r="E161" s="26">
        <v>800</v>
      </c>
      <c r="F161" s="26">
        <v>0</v>
      </c>
      <c r="G161" s="17">
        <f t="shared" si="4"/>
        <v>0</v>
      </c>
      <c r="H161" s="17">
        <f t="shared" si="5"/>
        <v>0</v>
      </c>
      <c r="I161" s="1"/>
    </row>
    <row r="162" spans="1:9" ht="15" customHeight="1">
      <c r="A162" s="1"/>
      <c r="B162" s="12" t="s">
        <v>20</v>
      </c>
      <c r="C162" s="13" t="s">
        <v>21</v>
      </c>
      <c r="D162" s="26">
        <v>4000</v>
      </c>
      <c r="E162" s="26">
        <v>4000</v>
      </c>
      <c r="F162" s="26">
        <v>0</v>
      </c>
      <c r="G162" s="17">
        <f t="shared" si="4"/>
        <v>0</v>
      </c>
      <c r="H162" s="17">
        <f t="shared" si="5"/>
        <v>0</v>
      </c>
      <c r="I162" s="1"/>
    </row>
    <row r="163" spans="1:9" ht="75.75" customHeight="1">
      <c r="A163" s="1"/>
      <c r="B163" s="147" t="s">
        <v>387</v>
      </c>
      <c r="C163" s="11" t="s">
        <v>388</v>
      </c>
      <c r="D163" s="25">
        <f>SUM(D164)</f>
        <v>57760</v>
      </c>
      <c r="E163" s="25">
        <f>SUM(E164)</f>
        <v>57760</v>
      </c>
      <c r="F163" s="25">
        <f>SUM(F164)</f>
        <v>40842.1</v>
      </c>
      <c r="G163" s="15">
        <f aca="true" t="shared" si="6" ref="G163:G169">F163/D163*100</f>
        <v>70.71000692520776</v>
      </c>
      <c r="H163" s="15">
        <f aca="true" t="shared" si="7" ref="H163:H169">F163/E163*100</f>
        <v>70.71000692520776</v>
      </c>
      <c r="I163" s="1"/>
    </row>
    <row r="164" spans="1:9" ht="15" customHeight="1">
      <c r="A164" s="1"/>
      <c r="B164" s="12">
        <v>2210</v>
      </c>
      <c r="C164" s="13" t="s">
        <v>11</v>
      </c>
      <c r="D164" s="26">
        <v>57760</v>
      </c>
      <c r="E164" s="26">
        <v>57760</v>
      </c>
      <c r="F164" s="26">
        <v>40842.1</v>
      </c>
      <c r="G164" s="17">
        <f t="shared" si="6"/>
        <v>70.71000692520776</v>
      </c>
      <c r="H164" s="17">
        <f t="shared" si="7"/>
        <v>70.71000692520776</v>
      </c>
      <c r="I164" s="1"/>
    </row>
    <row r="165" spans="1:9" ht="75.75" customHeight="1">
      <c r="A165" s="1"/>
      <c r="B165" s="147" t="s">
        <v>389</v>
      </c>
      <c r="C165" s="11" t="s">
        <v>390</v>
      </c>
      <c r="D165" s="25">
        <f>SUM(D166:D169)</f>
        <v>858029</v>
      </c>
      <c r="E165" s="25">
        <f>SUM(E166:E169)</f>
        <v>858029</v>
      </c>
      <c r="F165" s="25">
        <f>SUM(F166:F169)</f>
        <v>367574.9</v>
      </c>
      <c r="G165" s="15">
        <f t="shared" si="6"/>
        <v>42.8394494824767</v>
      </c>
      <c r="H165" s="15">
        <f t="shared" si="7"/>
        <v>42.8394494824767</v>
      </c>
      <c r="I165" s="1"/>
    </row>
    <row r="166" spans="1:9" ht="15" customHeight="1">
      <c r="A166" s="1"/>
      <c r="B166" s="12" t="s">
        <v>6</v>
      </c>
      <c r="C166" s="13" t="s">
        <v>7</v>
      </c>
      <c r="D166" s="26">
        <v>17056</v>
      </c>
      <c r="E166" s="26">
        <v>17056</v>
      </c>
      <c r="F166" s="26">
        <v>0</v>
      </c>
      <c r="G166" s="17">
        <f t="shared" si="6"/>
        <v>0</v>
      </c>
      <c r="H166" s="17">
        <f t="shared" si="7"/>
        <v>0</v>
      </c>
      <c r="I166" s="1"/>
    </row>
    <row r="167" spans="1:9" ht="15" customHeight="1">
      <c r="A167" s="1"/>
      <c r="B167" s="12" t="s">
        <v>8</v>
      </c>
      <c r="C167" s="13" t="s">
        <v>9</v>
      </c>
      <c r="D167" s="26">
        <v>3740</v>
      </c>
      <c r="E167" s="26">
        <v>3740</v>
      </c>
      <c r="F167" s="26">
        <v>0</v>
      </c>
      <c r="G167" s="17">
        <f t="shared" si="6"/>
        <v>0</v>
      </c>
      <c r="H167" s="17">
        <f t="shared" si="7"/>
        <v>0</v>
      </c>
      <c r="I167" s="1"/>
    </row>
    <row r="168" spans="1:9" ht="15" customHeight="1">
      <c r="A168" s="1"/>
      <c r="B168" s="12" t="s">
        <v>10</v>
      </c>
      <c r="C168" s="13" t="s">
        <v>11</v>
      </c>
      <c r="D168" s="26">
        <v>519842</v>
      </c>
      <c r="E168" s="26">
        <v>519842</v>
      </c>
      <c r="F168" s="26">
        <v>367574.9</v>
      </c>
      <c r="G168" s="17">
        <f t="shared" si="6"/>
        <v>70.708965416415</v>
      </c>
      <c r="H168" s="17">
        <f t="shared" si="7"/>
        <v>70.708965416415</v>
      </c>
      <c r="I168" s="1"/>
    </row>
    <row r="169" spans="1:9" ht="15" customHeight="1">
      <c r="A169" s="1"/>
      <c r="B169" s="12" t="s">
        <v>26</v>
      </c>
      <c r="C169" s="13" t="s">
        <v>27</v>
      </c>
      <c r="D169" s="26">
        <v>317391</v>
      </c>
      <c r="E169" s="26">
        <v>317391</v>
      </c>
      <c r="F169" s="26">
        <v>0</v>
      </c>
      <c r="G169" s="17">
        <f t="shared" si="6"/>
        <v>0</v>
      </c>
      <c r="H169" s="17">
        <f t="shared" si="7"/>
        <v>0</v>
      </c>
      <c r="I169" s="1"/>
    </row>
    <row r="170" spans="1:9" ht="63" customHeight="1">
      <c r="A170" s="1"/>
      <c r="B170" s="10" t="s">
        <v>101</v>
      </c>
      <c r="C170" s="11" t="s">
        <v>102</v>
      </c>
      <c r="D170" s="25">
        <f>SUM(D171:D172)</f>
        <v>730816</v>
      </c>
      <c r="E170" s="25">
        <f>SUM(E171:E172)</f>
        <v>548116</v>
      </c>
      <c r="F170" s="25">
        <f>SUM(F171:F172)</f>
        <v>365416</v>
      </c>
      <c r="G170" s="15">
        <f t="shared" si="4"/>
        <v>50.00109466678343</v>
      </c>
      <c r="H170" s="15">
        <f t="shared" si="5"/>
        <v>66.66763969670654</v>
      </c>
      <c r="I170" s="1"/>
    </row>
    <row r="171" spans="1:9" ht="15" customHeight="1">
      <c r="A171" s="1"/>
      <c r="B171" s="12" t="s">
        <v>6</v>
      </c>
      <c r="C171" s="13" t="s">
        <v>7</v>
      </c>
      <c r="D171" s="26">
        <v>599028</v>
      </c>
      <c r="E171" s="26">
        <v>449274</v>
      </c>
      <c r="F171" s="26">
        <v>299520</v>
      </c>
      <c r="G171" s="17">
        <f t="shared" si="4"/>
        <v>50.001001622628664</v>
      </c>
      <c r="H171" s="17">
        <f t="shared" si="5"/>
        <v>66.66755699194701</v>
      </c>
      <c r="I171" s="1"/>
    </row>
    <row r="172" spans="1:9" ht="15" customHeight="1">
      <c r="A172" s="1"/>
      <c r="B172" s="12" t="s">
        <v>8</v>
      </c>
      <c r="C172" s="13" t="s">
        <v>9</v>
      </c>
      <c r="D172" s="26">
        <v>131788</v>
      </c>
      <c r="E172" s="26">
        <v>98842</v>
      </c>
      <c r="F172" s="26">
        <v>65896</v>
      </c>
      <c r="G172" s="17">
        <f t="shared" si="4"/>
        <v>50.001517588854824</v>
      </c>
      <c r="H172" s="17">
        <f t="shared" si="5"/>
        <v>66.6680156208899</v>
      </c>
      <c r="I172" s="1"/>
    </row>
    <row r="173" spans="1:9" ht="63" customHeight="1">
      <c r="A173" s="1"/>
      <c r="B173" s="147" t="s">
        <v>391</v>
      </c>
      <c r="C173" s="11" t="s">
        <v>392</v>
      </c>
      <c r="D173" s="25">
        <f>SUM(D174:D175)</f>
        <v>191106</v>
      </c>
      <c r="E173" s="25">
        <f>SUM(E174:E175)</f>
        <v>191106</v>
      </c>
      <c r="F173" s="25">
        <f>SUM(F174:F175)</f>
        <v>180422.62</v>
      </c>
      <c r="G173" s="15">
        <f>F173/D173*100</f>
        <v>94.40970979456426</v>
      </c>
      <c r="H173" s="15">
        <f>F173/E173*100</f>
        <v>94.40970979456426</v>
      </c>
      <c r="I173" s="1"/>
    </row>
    <row r="174" spans="1:9" ht="15" customHeight="1">
      <c r="A174" s="1"/>
      <c r="B174" s="12" t="s">
        <v>6</v>
      </c>
      <c r="C174" s="13" t="s">
        <v>7</v>
      </c>
      <c r="D174" s="26">
        <v>157000</v>
      </c>
      <c r="E174" s="26">
        <v>157000</v>
      </c>
      <c r="F174" s="26">
        <v>154977.45</v>
      </c>
      <c r="G174" s="17">
        <f>F174/D174*100</f>
        <v>98.7117515923567</v>
      </c>
      <c r="H174" s="17">
        <f>F174/E174*100</f>
        <v>98.7117515923567</v>
      </c>
      <c r="I174" s="1"/>
    </row>
    <row r="175" spans="1:9" ht="15" customHeight="1">
      <c r="A175" s="1"/>
      <c r="B175" s="12" t="s">
        <v>8</v>
      </c>
      <c r="C175" s="13" t="s">
        <v>9</v>
      </c>
      <c r="D175" s="26">
        <v>34106</v>
      </c>
      <c r="E175" s="26">
        <v>34106</v>
      </c>
      <c r="F175" s="26">
        <v>25445.17</v>
      </c>
      <c r="G175" s="17">
        <f>F175/D175*100</f>
        <v>74.60613968216737</v>
      </c>
      <c r="H175" s="17">
        <f>F175/E175*100</f>
        <v>74.60613968216737</v>
      </c>
      <c r="I175" s="1"/>
    </row>
    <row r="176" spans="1:9" ht="48" customHeight="1">
      <c r="A176" s="1"/>
      <c r="B176" s="10" t="s">
        <v>103</v>
      </c>
      <c r="C176" s="11" t="s">
        <v>104</v>
      </c>
      <c r="D176" s="25">
        <f>SUM(D177:D181)</f>
        <v>755100</v>
      </c>
      <c r="E176" s="25">
        <f>SUM(E177:E181)</f>
        <v>529800</v>
      </c>
      <c r="F176" s="25">
        <f>SUM(F177:F181)</f>
        <v>459779.85000000003</v>
      </c>
      <c r="G176" s="15">
        <f t="shared" si="4"/>
        <v>60.88992848629321</v>
      </c>
      <c r="H176" s="15">
        <f t="shared" si="5"/>
        <v>86.78366364665912</v>
      </c>
      <c r="I176" s="1"/>
    </row>
    <row r="177" spans="1:9" ht="15" customHeight="1">
      <c r="A177" s="1"/>
      <c r="B177" s="12" t="s">
        <v>6</v>
      </c>
      <c r="C177" s="13" t="s">
        <v>7</v>
      </c>
      <c r="D177" s="26">
        <v>607100</v>
      </c>
      <c r="E177" s="26">
        <v>422400</v>
      </c>
      <c r="F177" s="26">
        <v>377883.28</v>
      </c>
      <c r="G177" s="17">
        <f t="shared" si="4"/>
        <v>62.24399275242959</v>
      </c>
      <c r="H177" s="17">
        <f t="shared" si="5"/>
        <v>89.4610037878788</v>
      </c>
      <c r="I177" s="1"/>
    </row>
    <row r="178" spans="1:9" ht="15" customHeight="1">
      <c r="A178" s="1"/>
      <c r="B178" s="12" t="s">
        <v>8</v>
      </c>
      <c r="C178" s="13" t="s">
        <v>9</v>
      </c>
      <c r="D178" s="26">
        <v>133500</v>
      </c>
      <c r="E178" s="26">
        <v>92900</v>
      </c>
      <c r="F178" s="26">
        <v>81758.57</v>
      </c>
      <c r="G178" s="17">
        <f t="shared" si="4"/>
        <v>61.24237453183521</v>
      </c>
      <c r="H178" s="17">
        <f t="shared" si="5"/>
        <v>88.00707212055976</v>
      </c>
      <c r="I178" s="1"/>
    </row>
    <row r="179" spans="1:9" ht="15" customHeight="1">
      <c r="A179" s="1"/>
      <c r="B179" s="12" t="s">
        <v>10</v>
      </c>
      <c r="C179" s="13" t="s">
        <v>11</v>
      </c>
      <c r="D179" s="26">
        <v>13000</v>
      </c>
      <c r="E179" s="26">
        <v>13000</v>
      </c>
      <c r="F179" s="26">
        <v>0</v>
      </c>
      <c r="G179" s="17">
        <f t="shared" si="4"/>
        <v>0</v>
      </c>
      <c r="H179" s="17">
        <f t="shared" si="5"/>
        <v>0</v>
      </c>
      <c r="I179" s="1"/>
    </row>
    <row r="180" spans="1:9" ht="15" customHeight="1">
      <c r="A180" s="1"/>
      <c r="B180" s="12" t="s">
        <v>12</v>
      </c>
      <c r="C180" s="13" t="s">
        <v>13</v>
      </c>
      <c r="D180" s="26">
        <v>138</v>
      </c>
      <c r="E180" s="26">
        <v>138</v>
      </c>
      <c r="F180" s="26">
        <v>138</v>
      </c>
      <c r="G180" s="17">
        <f t="shared" si="4"/>
        <v>100</v>
      </c>
      <c r="H180" s="17">
        <f t="shared" si="5"/>
        <v>100</v>
      </c>
      <c r="I180" s="1"/>
    </row>
    <row r="181" spans="1:9" ht="15" customHeight="1">
      <c r="A181" s="1"/>
      <c r="B181" s="12" t="s">
        <v>14</v>
      </c>
      <c r="C181" s="13" t="s">
        <v>15</v>
      </c>
      <c r="D181" s="26">
        <v>1362</v>
      </c>
      <c r="E181" s="26">
        <v>1362</v>
      </c>
      <c r="F181" s="26">
        <v>0</v>
      </c>
      <c r="G181" s="17">
        <f t="shared" si="4"/>
        <v>0</v>
      </c>
      <c r="H181" s="17">
        <f t="shared" si="5"/>
        <v>0</v>
      </c>
      <c r="I181" s="1"/>
    </row>
    <row r="182" spans="1:9" ht="33.75" customHeight="1">
      <c r="A182" s="1"/>
      <c r="B182" s="21" t="s">
        <v>105</v>
      </c>
      <c r="C182" s="22" t="s">
        <v>106</v>
      </c>
      <c r="D182" s="24">
        <f>D183+D186+D196+D198+D208+D217+D227+D234+D237+D239+D241+D243+D250+D252</f>
        <v>17459631</v>
      </c>
      <c r="E182" s="24">
        <f>E183+E186+E196+E198+E208+E217+E227+E234+E237+E239+E241+E243+E250+E252</f>
        <v>16649749</v>
      </c>
      <c r="F182" s="24">
        <f>F183+F186+F196+F198+F208+F217+F227+F234+F237+F239+F241+F243+F250+F252</f>
        <v>13735502.889999999</v>
      </c>
      <c r="G182" s="23">
        <f t="shared" si="4"/>
        <v>78.67006404659983</v>
      </c>
      <c r="H182" s="23">
        <f t="shared" si="5"/>
        <v>82.49675649765051</v>
      </c>
      <c r="I182" s="1"/>
    </row>
    <row r="183" spans="1:9" ht="48" customHeight="1">
      <c r="A183" s="1"/>
      <c r="B183" s="10" t="s">
        <v>107</v>
      </c>
      <c r="C183" s="11" t="s">
        <v>77</v>
      </c>
      <c r="D183" s="25">
        <f>SUM(D184:D185)</f>
        <v>619832</v>
      </c>
      <c r="E183" s="25">
        <f>SUM(E184:E185)</f>
        <v>464000</v>
      </c>
      <c r="F183" s="25">
        <f>SUM(F184:F185)</f>
        <v>393119.29000000004</v>
      </c>
      <c r="G183" s="15">
        <f t="shared" si="4"/>
        <v>63.42352282553983</v>
      </c>
      <c r="H183" s="15">
        <f t="shared" si="5"/>
        <v>84.72398491379312</v>
      </c>
      <c r="I183" s="1"/>
    </row>
    <row r="184" spans="1:9" ht="15" customHeight="1">
      <c r="A184" s="1"/>
      <c r="B184" s="12" t="s">
        <v>6</v>
      </c>
      <c r="C184" s="13" t="s">
        <v>7</v>
      </c>
      <c r="D184" s="26">
        <v>508600</v>
      </c>
      <c r="E184" s="26">
        <v>376000</v>
      </c>
      <c r="F184" s="26">
        <v>321964.84</v>
      </c>
      <c r="G184" s="17">
        <f t="shared" si="4"/>
        <v>63.304136846244596</v>
      </c>
      <c r="H184" s="17">
        <f t="shared" si="5"/>
        <v>85.62894680851065</v>
      </c>
      <c r="I184" s="1"/>
    </row>
    <row r="185" spans="1:9" ht="15" customHeight="1">
      <c r="A185" s="1"/>
      <c r="B185" s="12" t="s">
        <v>8</v>
      </c>
      <c r="C185" s="13" t="s">
        <v>9</v>
      </c>
      <c r="D185" s="26">
        <v>111232</v>
      </c>
      <c r="E185" s="26">
        <v>88000</v>
      </c>
      <c r="F185" s="26">
        <v>71154.45</v>
      </c>
      <c r="G185" s="17">
        <f t="shared" si="4"/>
        <v>63.96940628596087</v>
      </c>
      <c r="H185" s="17">
        <f t="shared" si="5"/>
        <v>80.85732954545453</v>
      </c>
      <c r="I185" s="1"/>
    </row>
    <row r="186" spans="1:9" ht="35.25" customHeight="1">
      <c r="A186" s="1"/>
      <c r="B186" s="10" t="s">
        <v>108</v>
      </c>
      <c r="C186" s="11" t="s">
        <v>109</v>
      </c>
      <c r="D186" s="25">
        <f>SUM(D187:D195)</f>
        <v>3137956</v>
      </c>
      <c r="E186" s="25">
        <f>SUM(E187:E195)</f>
        <v>3136046</v>
      </c>
      <c r="F186" s="25">
        <f>SUM(F187:F195)</f>
        <v>2505628.7199999997</v>
      </c>
      <c r="G186" s="15">
        <f t="shared" si="4"/>
        <v>79.8490711788183</v>
      </c>
      <c r="H186" s="15">
        <f t="shared" si="5"/>
        <v>79.89770303114176</v>
      </c>
      <c r="I186" s="1"/>
    </row>
    <row r="187" spans="1:9" ht="15" customHeight="1">
      <c r="A187" s="1"/>
      <c r="B187" s="12" t="s">
        <v>6</v>
      </c>
      <c r="C187" s="13" t="s">
        <v>7</v>
      </c>
      <c r="D187" s="26">
        <v>2332100</v>
      </c>
      <c r="E187" s="26">
        <v>2330600</v>
      </c>
      <c r="F187" s="26">
        <v>1850622.37</v>
      </c>
      <c r="G187" s="17">
        <f t="shared" si="4"/>
        <v>79.3543317181939</v>
      </c>
      <c r="H187" s="17">
        <f t="shared" si="5"/>
        <v>79.40540504591092</v>
      </c>
      <c r="I187" s="1"/>
    </row>
    <row r="188" spans="1:9" ht="15" customHeight="1">
      <c r="A188" s="1"/>
      <c r="B188" s="12" t="s">
        <v>8</v>
      </c>
      <c r="C188" s="13" t="s">
        <v>9</v>
      </c>
      <c r="D188" s="26">
        <v>513000</v>
      </c>
      <c r="E188" s="26">
        <v>512640</v>
      </c>
      <c r="F188" s="26">
        <v>382391.43</v>
      </c>
      <c r="G188" s="17">
        <f t="shared" si="4"/>
        <v>74.54023976608187</v>
      </c>
      <c r="H188" s="17">
        <f t="shared" si="5"/>
        <v>74.59258544007491</v>
      </c>
      <c r="I188" s="1"/>
    </row>
    <row r="189" spans="1:9" ht="15" customHeight="1">
      <c r="A189" s="1"/>
      <c r="B189" s="12" t="s">
        <v>10</v>
      </c>
      <c r="C189" s="13" t="s">
        <v>11</v>
      </c>
      <c r="D189" s="26">
        <v>4817</v>
      </c>
      <c r="E189" s="26">
        <v>4817</v>
      </c>
      <c r="F189" s="26">
        <v>781</v>
      </c>
      <c r="G189" s="17">
        <f t="shared" si="4"/>
        <v>16.213410836620305</v>
      </c>
      <c r="H189" s="17">
        <f t="shared" si="5"/>
        <v>16.213410836620305</v>
      </c>
      <c r="I189" s="1"/>
    </row>
    <row r="190" spans="1:9" ht="15" customHeight="1">
      <c r="A190" s="1"/>
      <c r="B190" s="12" t="s">
        <v>12</v>
      </c>
      <c r="C190" s="13" t="s">
        <v>13</v>
      </c>
      <c r="D190" s="26">
        <v>6750</v>
      </c>
      <c r="E190" s="26">
        <v>6750</v>
      </c>
      <c r="F190" s="26">
        <v>5355.28</v>
      </c>
      <c r="G190" s="17">
        <f t="shared" si="4"/>
        <v>79.33748148148148</v>
      </c>
      <c r="H190" s="17">
        <f t="shared" si="5"/>
        <v>79.33748148148148</v>
      </c>
      <c r="I190" s="1"/>
    </row>
    <row r="191" spans="1:9" ht="15" customHeight="1">
      <c r="A191" s="1"/>
      <c r="B191" s="12" t="s">
        <v>14</v>
      </c>
      <c r="C191" s="13" t="s">
        <v>15</v>
      </c>
      <c r="D191" s="26">
        <v>500</v>
      </c>
      <c r="E191" s="26">
        <v>500</v>
      </c>
      <c r="F191" s="26">
        <v>0</v>
      </c>
      <c r="G191" s="17">
        <f t="shared" si="4"/>
        <v>0</v>
      </c>
      <c r="H191" s="17">
        <f t="shared" si="5"/>
        <v>0</v>
      </c>
      <c r="I191" s="1"/>
    </row>
    <row r="192" spans="1:9" ht="15" customHeight="1">
      <c r="A192" s="1"/>
      <c r="B192" s="12" t="s">
        <v>16</v>
      </c>
      <c r="C192" s="13" t="s">
        <v>17</v>
      </c>
      <c r="D192" s="26">
        <v>267486</v>
      </c>
      <c r="E192" s="26">
        <v>267486</v>
      </c>
      <c r="F192" s="26">
        <v>257354.69</v>
      </c>
      <c r="G192" s="17">
        <f t="shared" si="4"/>
        <v>96.21239616278983</v>
      </c>
      <c r="H192" s="17">
        <f t="shared" si="5"/>
        <v>96.21239616278983</v>
      </c>
      <c r="I192" s="1"/>
    </row>
    <row r="193" spans="1:9" ht="15" customHeight="1">
      <c r="A193" s="1"/>
      <c r="B193" s="12" t="s">
        <v>18</v>
      </c>
      <c r="C193" s="13" t="s">
        <v>19</v>
      </c>
      <c r="D193" s="26">
        <v>3772</v>
      </c>
      <c r="E193" s="26">
        <v>3772</v>
      </c>
      <c r="F193" s="26">
        <v>2554.01</v>
      </c>
      <c r="G193" s="17">
        <f t="shared" si="4"/>
        <v>67.70970307529163</v>
      </c>
      <c r="H193" s="17">
        <f t="shared" si="5"/>
        <v>67.70970307529163</v>
      </c>
      <c r="I193" s="1"/>
    </row>
    <row r="194" spans="1:9" ht="15" customHeight="1">
      <c r="A194" s="1"/>
      <c r="B194" s="12" t="s">
        <v>20</v>
      </c>
      <c r="C194" s="13" t="s">
        <v>21</v>
      </c>
      <c r="D194" s="26">
        <v>8000</v>
      </c>
      <c r="E194" s="26">
        <v>8000</v>
      </c>
      <c r="F194" s="26">
        <v>5942.94</v>
      </c>
      <c r="G194" s="17">
        <f t="shared" si="4"/>
        <v>74.28674999999998</v>
      </c>
      <c r="H194" s="17">
        <f t="shared" si="5"/>
        <v>74.28674999999998</v>
      </c>
      <c r="I194" s="1"/>
    </row>
    <row r="195" spans="1:9" ht="15" customHeight="1">
      <c r="A195" s="1"/>
      <c r="B195" s="12" t="s">
        <v>24</v>
      </c>
      <c r="C195" s="13" t="s">
        <v>25</v>
      </c>
      <c r="D195" s="26">
        <v>1531</v>
      </c>
      <c r="E195" s="26">
        <v>1481</v>
      </c>
      <c r="F195" s="26">
        <v>627</v>
      </c>
      <c r="G195" s="17">
        <f t="shared" si="4"/>
        <v>40.95362508164598</v>
      </c>
      <c r="H195" s="17">
        <f t="shared" si="5"/>
        <v>42.336259284267385</v>
      </c>
      <c r="I195" s="1"/>
    </row>
    <row r="196" spans="1:9" ht="50.25" customHeight="1">
      <c r="A196" s="1"/>
      <c r="B196" s="10" t="s">
        <v>110</v>
      </c>
      <c r="C196" s="11" t="s">
        <v>111</v>
      </c>
      <c r="D196" s="25">
        <f>D197</f>
        <v>40100</v>
      </c>
      <c r="E196" s="25">
        <f>E197</f>
        <v>31000</v>
      </c>
      <c r="F196" s="25">
        <f>F197</f>
        <v>5000</v>
      </c>
      <c r="G196" s="15">
        <f t="shared" si="4"/>
        <v>12.468827930174564</v>
      </c>
      <c r="H196" s="15">
        <f t="shared" si="5"/>
        <v>16.129032258064516</v>
      </c>
      <c r="I196" s="1"/>
    </row>
    <row r="197" spans="1:9" ht="15" customHeight="1">
      <c r="A197" s="1"/>
      <c r="B197" s="12" t="s">
        <v>26</v>
      </c>
      <c r="C197" s="13" t="s">
        <v>27</v>
      </c>
      <c r="D197" s="26">
        <v>40100</v>
      </c>
      <c r="E197" s="26">
        <v>31000</v>
      </c>
      <c r="F197" s="26">
        <v>5000</v>
      </c>
      <c r="G197" s="17">
        <f t="shared" si="4"/>
        <v>12.468827930174564</v>
      </c>
      <c r="H197" s="17">
        <f t="shared" si="5"/>
        <v>16.129032258064516</v>
      </c>
      <c r="I197" s="1"/>
    </row>
    <row r="198" spans="1:9" ht="15" customHeight="1">
      <c r="A198" s="1"/>
      <c r="B198" s="10" t="s">
        <v>112</v>
      </c>
      <c r="C198" s="11" t="s">
        <v>113</v>
      </c>
      <c r="D198" s="25">
        <f>SUM(D199:D207)</f>
        <v>4019024</v>
      </c>
      <c r="E198" s="25">
        <f>SUM(E199:E207)</f>
        <v>3974524</v>
      </c>
      <c r="F198" s="25">
        <f>SUM(F199:F207)</f>
        <v>2910621.08</v>
      </c>
      <c r="G198" s="15">
        <f t="shared" si="4"/>
        <v>72.4210922850921</v>
      </c>
      <c r="H198" s="15">
        <f t="shared" si="5"/>
        <v>73.23194123371755</v>
      </c>
      <c r="I198" s="1"/>
    </row>
    <row r="199" spans="1:9" ht="15" customHeight="1">
      <c r="A199" s="1"/>
      <c r="B199" s="12" t="s">
        <v>6</v>
      </c>
      <c r="C199" s="13" t="s">
        <v>7</v>
      </c>
      <c r="D199" s="26">
        <v>3111300</v>
      </c>
      <c r="E199" s="26">
        <v>3073000</v>
      </c>
      <c r="F199" s="26">
        <v>2193319.66</v>
      </c>
      <c r="G199" s="17">
        <f t="shared" si="4"/>
        <v>70.49528042940251</v>
      </c>
      <c r="H199" s="17">
        <f t="shared" si="5"/>
        <v>71.37389066059227</v>
      </c>
      <c r="I199" s="1"/>
    </row>
    <row r="200" spans="1:9" ht="15" customHeight="1">
      <c r="A200" s="1"/>
      <c r="B200" s="12" t="s">
        <v>8</v>
      </c>
      <c r="C200" s="13" t="s">
        <v>9</v>
      </c>
      <c r="D200" s="26">
        <v>684200</v>
      </c>
      <c r="E200" s="26">
        <v>678000</v>
      </c>
      <c r="F200" s="26">
        <v>533391.54</v>
      </c>
      <c r="G200" s="17">
        <f t="shared" si="4"/>
        <v>77.95842443729904</v>
      </c>
      <c r="H200" s="17">
        <f t="shared" si="5"/>
        <v>78.6713185840708</v>
      </c>
      <c r="I200" s="1"/>
    </row>
    <row r="201" spans="1:9" ht="15" customHeight="1">
      <c r="A201" s="1"/>
      <c r="B201" s="12" t="s">
        <v>10</v>
      </c>
      <c r="C201" s="13" t="s">
        <v>11</v>
      </c>
      <c r="D201" s="26">
        <v>25472</v>
      </c>
      <c r="E201" s="26">
        <v>25472</v>
      </c>
      <c r="F201" s="26">
        <v>0</v>
      </c>
      <c r="G201" s="17">
        <f t="shared" si="4"/>
        <v>0</v>
      </c>
      <c r="H201" s="17">
        <f t="shared" si="5"/>
        <v>0</v>
      </c>
      <c r="I201" s="1"/>
    </row>
    <row r="202" spans="1:9" ht="15" customHeight="1">
      <c r="A202" s="1"/>
      <c r="B202" s="12" t="s">
        <v>12</v>
      </c>
      <c r="C202" s="13" t="s">
        <v>13</v>
      </c>
      <c r="D202" s="26">
        <v>5660</v>
      </c>
      <c r="E202" s="26">
        <v>5660</v>
      </c>
      <c r="F202" s="26">
        <v>4673.3</v>
      </c>
      <c r="G202" s="17">
        <f t="shared" si="4"/>
        <v>82.56713780918729</v>
      </c>
      <c r="H202" s="17">
        <f t="shared" si="5"/>
        <v>82.56713780918729</v>
      </c>
      <c r="I202" s="1"/>
    </row>
    <row r="203" spans="1:9" ht="15" customHeight="1">
      <c r="A203" s="1"/>
      <c r="B203" s="12" t="s">
        <v>14</v>
      </c>
      <c r="C203" s="13" t="s">
        <v>15</v>
      </c>
      <c r="D203" s="26">
        <v>500</v>
      </c>
      <c r="E203" s="26">
        <v>500</v>
      </c>
      <c r="F203" s="26">
        <v>0</v>
      </c>
      <c r="G203" s="17">
        <f t="shared" si="4"/>
        <v>0</v>
      </c>
      <c r="H203" s="17">
        <f t="shared" si="5"/>
        <v>0</v>
      </c>
      <c r="I203" s="1"/>
    </row>
    <row r="204" spans="1:9" ht="15" customHeight="1">
      <c r="A204" s="1"/>
      <c r="B204" s="12" t="s">
        <v>16</v>
      </c>
      <c r="C204" s="13" t="s">
        <v>17</v>
      </c>
      <c r="D204" s="26">
        <v>177341</v>
      </c>
      <c r="E204" s="26">
        <v>177341</v>
      </c>
      <c r="F204" s="26">
        <v>169839.13</v>
      </c>
      <c r="G204" s="17">
        <f t="shared" si="4"/>
        <v>95.76980506481863</v>
      </c>
      <c r="H204" s="17">
        <f t="shared" si="5"/>
        <v>95.76980506481863</v>
      </c>
      <c r="I204" s="1"/>
    </row>
    <row r="205" spans="1:9" ht="15" customHeight="1">
      <c r="A205" s="1"/>
      <c r="B205" s="12" t="s">
        <v>18</v>
      </c>
      <c r="C205" s="13" t="s">
        <v>19</v>
      </c>
      <c r="D205" s="26">
        <v>3820</v>
      </c>
      <c r="E205" s="26">
        <v>3820</v>
      </c>
      <c r="F205" s="26">
        <v>3697.02</v>
      </c>
      <c r="G205" s="17">
        <f t="shared" si="4"/>
        <v>96.7806282722513</v>
      </c>
      <c r="H205" s="17">
        <f t="shared" si="5"/>
        <v>96.7806282722513</v>
      </c>
      <c r="I205" s="1"/>
    </row>
    <row r="206" spans="1:9" ht="15" customHeight="1">
      <c r="A206" s="1"/>
      <c r="B206" s="12" t="s">
        <v>20</v>
      </c>
      <c r="C206" s="13" t="s">
        <v>21</v>
      </c>
      <c r="D206" s="26">
        <v>9200</v>
      </c>
      <c r="E206" s="26">
        <v>9200</v>
      </c>
      <c r="F206" s="26">
        <v>5073.43</v>
      </c>
      <c r="G206" s="17">
        <f t="shared" si="4"/>
        <v>55.14597826086957</v>
      </c>
      <c r="H206" s="17">
        <f t="shared" si="5"/>
        <v>55.14597826086957</v>
      </c>
      <c r="I206" s="1"/>
    </row>
    <row r="207" spans="1:9" ht="15" customHeight="1">
      <c r="A207" s="1"/>
      <c r="B207" s="12" t="s">
        <v>24</v>
      </c>
      <c r="C207" s="13" t="s">
        <v>25</v>
      </c>
      <c r="D207" s="26">
        <v>1531</v>
      </c>
      <c r="E207" s="26">
        <v>1531</v>
      </c>
      <c r="F207" s="26">
        <v>627</v>
      </c>
      <c r="G207" s="17">
        <f t="shared" si="4"/>
        <v>40.95362508164598</v>
      </c>
      <c r="H207" s="17">
        <f t="shared" si="5"/>
        <v>40.95362508164598</v>
      </c>
      <c r="I207" s="1"/>
    </row>
    <row r="208" spans="1:9" ht="20.25" customHeight="1">
      <c r="A208" s="1"/>
      <c r="B208" s="10" t="s">
        <v>114</v>
      </c>
      <c r="C208" s="11" t="s">
        <v>115</v>
      </c>
      <c r="D208" s="25">
        <f>SUM(D209:D216)</f>
        <v>326612</v>
      </c>
      <c r="E208" s="25">
        <f>SUM(E209:E216)</f>
        <v>322712</v>
      </c>
      <c r="F208" s="25">
        <f>SUM(F209:F216)</f>
        <v>249192.64</v>
      </c>
      <c r="G208" s="15">
        <f t="shared" si="4"/>
        <v>76.29622916488066</v>
      </c>
      <c r="H208" s="15">
        <f t="shared" si="5"/>
        <v>77.2182751183718</v>
      </c>
      <c r="I208" s="1"/>
    </row>
    <row r="209" spans="1:9" ht="15" customHeight="1">
      <c r="A209" s="1"/>
      <c r="B209" s="12" t="s">
        <v>6</v>
      </c>
      <c r="C209" s="13" t="s">
        <v>7</v>
      </c>
      <c r="D209" s="26">
        <v>203500</v>
      </c>
      <c r="E209" s="26">
        <v>200500</v>
      </c>
      <c r="F209" s="26">
        <v>144276.63</v>
      </c>
      <c r="G209" s="17">
        <f t="shared" si="4"/>
        <v>70.89760687960688</v>
      </c>
      <c r="H209" s="17">
        <f t="shared" si="5"/>
        <v>71.95841895261846</v>
      </c>
      <c r="I209" s="1"/>
    </row>
    <row r="210" spans="1:9" ht="15" customHeight="1">
      <c r="A210" s="1"/>
      <c r="B210" s="12" t="s">
        <v>8</v>
      </c>
      <c r="C210" s="13" t="s">
        <v>9</v>
      </c>
      <c r="D210" s="26">
        <v>44700</v>
      </c>
      <c r="E210" s="26">
        <v>43800</v>
      </c>
      <c r="F210" s="26">
        <v>31740.86</v>
      </c>
      <c r="G210" s="17">
        <f t="shared" si="4"/>
        <v>71.00863534675615</v>
      </c>
      <c r="H210" s="17">
        <f t="shared" si="5"/>
        <v>72.46771689497717</v>
      </c>
      <c r="I210" s="1"/>
    </row>
    <row r="211" spans="1:9" ht="15" customHeight="1">
      <c r="A211" s="1"/>
      <c r="B211" s="12" t="s">
        <v>10</v>
      </c>
      <c r="C211" s="13" t="s">
        <v>11</v>
      </c>
      <c r="D211" s="26">
        <v>1802</v>
      </c>
      <c r="E211" s="26">
        <v>1802</v>
      </c>
      <c r="F211" s="26">
        <v>952</v>
      </c>
      <c r="G211" s="17">
        <f t="shared" si="4"/>
        <v>52.83018867924528</v>
      </c>
      <c r="H211" s="17">
        <f t="shared" si="5"/>
        <v>52.83018867924528</v>
      </c>
      <c r="I211" s="1"/>
    </row>
    <row r="212" spans="1:9" ht="15" customHeight="1">
      <c r="A212" s="1"/>
      <c r="B212" s="12" t="s">
        <v>12</v>
      </c>
      <c r="C212" s="13" t="s">
        <v>13</v>
      </c>
      <c r="D212" s="26">
        <v>12200</v>
      </c>
      <c r="E212" s="26">
        <v>12200</v>
      </c>
      <c r="F212" s="26">
        <v>11037.72</v>
      </c>
      <c r="G212" s="17">
        <f t="shared" si="4"/>
        <v>90.47311475409836</v>
      </c>
      <c r="H212" s="17">
        <f t="shared" si="5"/>
        <v>90.47311475409836</v>
      </c>
      <c r="I212" s="1"/>
    </row>
    <row r="213" spans="1:9" ht="15" customHeight="1">
      <c r="A213" s="1"/>
      <c r="B213" s="12" t="s">
        <v>16</v>
      </c>
      <c r="C213" s="13" t="s">
        <v>17</v>
      </c>
      <c r="D213" s="26">
        <v>57326</v>
      </c>
      <c r="E213" s="26">
        <v>57326</v>
      </c>
      <c r="F213" s="26">
        <v>57113.8</v>
      </c>
      <c r="G213" s="17">
        <f t="shared" si="4"/>
        <v>99.62983637442</v>
      </c>
      <c r="H213" s="17">
        <f t="shared" si="5"/>
        <v>99.62983637442</v>
      </c>
      <c r="I213" s="1"/>
    </row>
    <row r="214" spans="1:9" ht="15" customHeight="1">
      <c r="A214" s="1"/>
      <c r="B214" s="12" t="s">
        <v>18</v>
      </c>
      <c r="C214" s="13" t="s">
        <v>19</v>
      </c>
      <c r="D214" s="26">
        <v>624</v>
      </c>
      <c r="E214" s="26">
        <v>624</v>
      </c>
      <c r="F214" s="26">
        <v>504</v>
      </c>
      <c r="G214" s="17">
        <f t="shared" si="4"/>
        <v>80.76923076923077</v>
      </c>
      <c r="H214" s="17">
        <f t="shared" si="5"/>
        <v>80.76923076923077</v>
      </c>
      <c r="I214" s="1"/>
    </row>
    <row r="215" spans="1:9" ht="15" customHeight="1">
      <c r="A215" s="1"/>
      <c r="B215" s="12" t="s">
        <v>20</v>
      </c>
      <c r="C215" s="13" t="s">
        <v>21</v>
      </c>
      <c r="D215" s="26">
        <v>5700</v>
      </c>
      <c r="E215" s="26">
        <v>5700</v>
      </c>
      <c r="F215" s="26">
        <v>3519.63</v>
      </c>
      <c r="G215" s="17">
        <f t="shared" si="4"/>
        <v>61.74789473684211</v>
      </c>
      <c r="H215" s="17">
        <f t="shared" si="5"/>
        <v>61.74789473684211</v>
      </c>
      <c r="I215" s="1"/>
    </row>
    <row r="216" spans="1:9" ht="15" customHeight="1">
      <c r="A216" s="1"/>
      <c r="B216" s="12" t="s">
        <v>24</v>
      </c>
      <c r="C216" s="13" t="s">
        <v>25</v>
      </c>
      <c r="D216" s="26">
        <v>760</v>
      </c>
      <c r="E216" s="26">
        <v>760</v>
      </c>
      <c r="F216" s="26">
        <v>48</v>
      </c>
      <c r="G216" s="17">
        <f t="shared" si="4"/>
        <v>6.315789473684211</v>
      </c>
      <c r="H216" s="17">
        <f t="shared" si="5"/>
        <v>6.315789473684211</v>
      </c>
      <c r="I216" s="1"/>
    </row>
    <row r="217" spans="1:9" ht="48.75" customHeight="1">
      <c r="A217" s="1"/>
      <c r="B217" s="10" t="s">
        <v>116</v>
      </c>
      <c r="C217" s="11" t="s">
        <v>117</v>
      </c>
      <c r="D217" s="25">
        <f>SUM(D218:D226)</f>
        <v>6405811</v>
      </c>
      <c r="E217" s="25">
        <f>SUM(E218:E226)</f>
        <v>6012111</v>
      </c>
      <c r="F217" s="25">
        <f>SUM(F218:F226)</f>
        <v>5500388.549999999</v>
      </c>
      <c r="G217" s="15">
        <f t="shared" si="4"/>
        <v>85.86560780516314</v>
      </c>
      <c r="H217" s="15">
        <f t="shared" si="5"/>
        <v>91.48847301721473</v>
      </c>
      <c r="I217" s="1"/>
    </row>
    <row r="218" spans="1:9" ht="15" customHeight="1">
      <c r="A218" s="1"/>
      <c r="B218" s="12" t="s">
        <v>6</v>
      </c>
      <c r="C218" s="13" t="s">
        <v>7</v>
      </c>
      <c r="D218" s="26">
        <v>4435000</v>
      </c>
      <c r="E218" s="26">
        <v>4047000</v>
      </c>
      <c r="F218" s="26">
        <v>3660497.65</v>
      </c>
      <c r="G218" s="17">
        <f t="shared" si="4"/>
        <v>82.53658737316798</v>
      </c>
      <c r="H218" s="17">
        <f t="shared" si="5"/>
        <v>90.44965777118853</v>
      </c>
      <c r="I218" s="1"/>
    </row>
    <row r="219" spans="1:9" ht="15" customHeight="1">
      <c r="A219" s="1"/>
      <c r="B219" s="12" t="s">
        <v>8</v>
      </c>
      <c r="C219" s="13" t="s">
        <v>9</v>
      </c>
      <c r="D219" s="26">
        <v>975700</v>
      </c>
      <c r="E219" s="26">
        <v>970000</v>
      </c>
      <c r="F219" s="26">
        <v>955178.2</v>
      </c>
      <c r="G219" s="17">
        <f t="shared" si="4"/>
        <v>97.89671005431997</v>
      </c>
      <c r="H219" s="17">
        <f t="shared" si="5"/>
        <v>98.4719793814433</v>
      </c>
      <c r="I219" s="1"/>
    </row>
    <row r="220" spans="1:9" ht="15" customHeight="1">
      <c r="A220" s="1"/>
      <c r="B220" s="12" t="s">
        <v>10</v>
      </c>
      <c r="C220" s="13" t="s">
        <v>11</v>
      </c>
      <c r="D220" s="26">
        <v>50920</v>
      </c>
      <c r="E220" s="26">
        <v>50920</v>
      </c>
      <c r="F220" s="26">
        <v>2250</v>
      </c>
      <c r="G220" s="17">
        <f t="shared" si="4"/>
        <v>4.418695993715632</v>
      </c>
      <c r="H220" s="17">
        <f t="shared" si="5"/>
        <v>4.418695993715632</v>
      </c>
      <c r="I220" s="1"/>
    </row>
    <row r="221" spans="1:9" ht="15" customHeight="1">
      <c r="A221" s="1"/>
      <c r="B221" s="12" t="s">
        <v>12</v>
      </c>
      <c r="C221" s="13" t="s">
        <v>13</v>
      </c>
      <c r="D221" s="26">
        <v>12000</v>
      </c>
      <c r="E221" s="26">
        <v>12000</v>
      </c>
      <c r="F221" s="26">
        <v>6544.62</v>
      </c>
      <c r="G221" s="17">
        <f t="shared" si="4"/>
        <v>54.5385</v>
      </c>
      <c r="H221" s="17">
        <f t="shared" si="5"/>
        <v>54.5385</v>
      </c>
      <c r="I221" s="1"/>
    </row>
    <row r="222" spans="1:9" ht="15" customHeight="1">
      <c r="A222" s="1"/>
      <c r="B222" s="12" t="s">
        <v>14</v>
      </c>
      <c r="C222" s="13" t="s">
        <v>15</v>
      </c>
      <c r="D222" s="26">
        <v>1000</v>
      </c>
      <c r="E222" s="26">
        <v>1000</v>
      </c>
      <c r="F222" s="26">
        <v>0</v>
      </c>
      <c r="G222" s="17">
        <f t="shared" si="4"/>
        <v>0</v>
      </c>
      <c r="H222" s="17">
        <f t="shared" si="5"/>
        <v>0</v>
      </c>
      <c r="I222" s="1"/>
    </row>
    <row r="223" spans="1:9" ht="15" customHeight="1">
      <c r="A223" s="1"/>
      <c r="B223" s="12" t="s">
        <v>16</v>
      </c>
      <c r="C223" s="13" t="s">
        <v>17</v>
      </c>
      <c r="D223" s="26">
        <v>812860</v>
      </c>
      <c r="E223" s="26">
        <v>812860</v>
      </c>
      <c r="F223" s="26">
        <v>768595.06</v>
      </c>
      <c r="G223" s="17">
        <f aca="true" t="shared" si="8" ref="G223:G264">F223/D223*100</f>
        <v>94.5544201953596</v>
      </c>
      <c r="H223" s="17">
        <f aca="true" t="shared" si="9" ref="H223:H264">F223/E223*100</f>
        <v>94.5544201953596</v>
      </c>
      <c r="I223" s="1"/>
    </row>
    <row r="224" spans="1:9" ht="15" customHeight="1">
      <c r="A224" s="1"/>
      <c r="B224" s="12" t="s">
        <v>18</v>
      </c>
      <c r="C224" s="13" t="s">
        <v>19</v>
      </c>
      <c r="D224" s="26">
        <v>4668</v>
      </c>
      <c r="E224" s="26">
        <v>4668</v>
      </c>
      <c r="F224" s="26">
        <v>1815.01</v>
      </c>
      <c r="G224" s="17">
        <f t="shared" si="8"/>
        <v>38.88196229648672</v>
      </c>
      <c r="H224" s="17">
        <f t="shared" si="9"/>
        <v>38.88196229648672</v>
      </c>
      <c r="I224" s="1"/>
    </row>
    <row r="225" spans="1:9" ht="15" customHeight="1">
      <c r="A225" s="1"/>
      <c r="B225" s="12" t="s">
        <v>20</v>
      </c>
      <c r="C225" s="13" t="s">
        <v>21</v>
      </c>
      <c r="D225" s="26">
        <v>28600</v>
      </c>
      <c r="E225" s="26">
        <v>28600</v>
      </c>
      <c r="F225" s="26">
        <v>21971.01</v>
      </c>
      <c r="G225" s="17">
        <f t="shared" si="8"/>
        <v>76.82171328671328</v>
      </c>
      <c r="H225" s="17">
        <f t="shared" si="9"/>
        <v>76.82171328671328</v>
      </c>
      <c r="I225" s="1"/>
    </row>
    <row r="226" spans="1:9" ht="15" customHeight="1">
      <c r="A226" s="1"/>
      <c r="B226" s="12" t="s">
        <v>24</v>
      </c>
      <c r="C226" s="13" t="s">
        <v>25</v>
      </c>
      <c r="D226" s="26">
        <v>85063</v>
      </c>
      <c r="E226" s="26">
        <v>85063</v>
      </c>
      <c r="F226" s="26">
        <v>83537</v>
      </c>
      <c r="G226" s="17">
        <f t="shared" si="8"/>
        <v>98.2060355266097</v>
      </c>
      <c r="H226" s="17">
        <f t="shared" si="9"/>
        <v>98.2060355266097</v>
      </c>
      <c r="I226" s="1"/>
    </row>
    <row r="227" spans="1:9" ht="31.5" customHeight="1">
      <c r="A227" s="1"/>
      <c r="B227" s="10" t="s">
        <v>118</v>
      </c>
      <c r="C227" s="11" t="s">
        <v>119</v>
      </c>
      <c r="D227" s="25">
        <f>SUM(D228:D233)</f>
        <v>1200940</v>
      </c>
      <c r="E227" s="25">
        <f>SUM(E228:E233)</f>
        <v>1178340</v>
      </c>
      <c r="F227" s="25">
        <f>SUM(F228:F233)</f>
        <v>918968.52</v>
      </c>
      <c r="G227" s="15">
        <f t="shared" si="8"/>
        <v>76.52076873116059</v>
      </c>
      <c r="H227" s="15">
        <f t="shared" si="9"/>
        <v>77.98840063139671</v>
      </c>
      <c r="I227" s="1"/>
    </row>
    <row r="228" spans="1:9" ht="15" customHeight="1">
      <c r="A228" s="1"/>
      <c r="B228" s="12" t="s">
        <v>6</v>
      </c>
      <c r="C228" s="13" t="s">
        <v>7</v>
      </c>
      <c r="D228" s="26">
        <v>896200</v>
      </c>
      <c r="E228" s="26">
        <v>876000</v>
      </c>
      <c r="F228" s="26">
        <v>675850.18</v>
      </c>
      <c r="G228" s="17">
        <f t="shared" si="8"/>
        <v>75.41287435840215</v>
      </c>
      <c r="H228" s="17">
        <f t="shared" si="9"/>
        <v>77.15184703196347</v>
      </c>
      <c r="I228" s="1"/>
    </row>
    <row r="229" spans="1:9" ht="15" customHeight="1">
      <c r="A229" s="1"/>
      <c r="B229" s="12" t="s">
        <v>8</v>
      </c>
      <c r="C229" s="13" t="s">
        <v>9</v>
      </c>
      <c r="D229" s="26">
        <v>197400</v>
      </c>
      <c r="E229" s="26">
        <v>195000</v>
      </c>
      <c r="F229" s="26">
        <v>153260.73</v>
      </c>
      <c r="G229" s="17">
        <f t="shared" si="8"/>
        <v>77.63968085106383</v>
      </c>
      <c r="H229" s="17">
        <f t="shared" si="9"/>
        <v>78.59524615384615</v>
      </c>
      <c r="I229" s="1"/>
    </row>
    <row r="230" spans="1:9" ht="15" customHeight="1">
      <c r="A230" s="1"/>
      <c r="B230" s="12" t="s">
        <v>10</v>
      </c>
      <c r="C230" s="13" t="s">
        <v>11</v>
      </c>
      <c r="D230" s="26">
        <v>5500</v>
      </c>
      <c r="E230" s="26">
        <v>5500</v>
      </c>
      <c r="F230" s="26">
        <v>1835</v>
      </c>
      <c r="G230" s="17">
        <f t="shared" si="8"/>
        <v>33.36363636363636</v>
      </c>
      <c r="H230" s="17">
        <f t="shared" si="9"/>
        <v>33.36363636363636</v>
      </c>
      <c r="I230" s="1"/>
    </row>
    <row r="231" spans="1:9" ht="15" customHeight="1">
      <c r="A231" s="1"/>
      <c r="B231" s="12" t="s">
        <v>12</v>
      </c>
      <c r="C231" s="13" t="s">
        <v>13</v>
      </c>
      <c r="D231" s="26">
        <v>31040</v>
      </c>
      <c r="E231" s="26">
        <v>31040</v>
      </c>
      <c r="F231" s="26">
        <v>17722.61</v>
      </c>
      <c r="G231" s="17">
        <f t="shared" si="8"/>
        <v>57.096037371134024</v>
      </c>
      <c r="H231" s="17">
        <f t="shared" si="9"/>
        <v>57.096037371134024</v>
      </c>
      <c r="I231" s="1"/>
    </row>
    <row r="232" spans="1:9" ht="15" customHeight="1">
      <c r="A232" s="1"/>
      <c r="B232" s="12" t="s">
        <v>32</v>
      </c>
      <c r="C232" s="13" t="s">
        <v>33</v>
      </c>
      <c r="D232" s="26">
        <v>70300</v>
      </c>
      <c r="E232" s="26">
        <v>70300</v>
      </c>
      <c r="F232" s="26">
        <v>70300</v>
      </c>
      <c r="G232" s="17">
        <f t="shared" si="8"/>
        <v>100</v>
      </c>
      <c r="H232" s="17">
        <f t="shared" si="9"/>
        <v>100</v>
      </c>
      <c r="I232" s="1"/>
    </row>
    <row r="233" spans="1:9" ht="15" customHeight="1">
      <c r="A233" s="1"/>
      <c r="B233" s="12" t="s">
        <v>28</v>
      </c>
      <c r="C233" s="13" t="s">
        <v>29</v>
      </c>
      <c r="D233" s="26">
        <v>500</v>
      </c>
      <c r="E233" s="26">
        <v>500</v>
      </c>
      <c r="F233" s="26">
        <v>0</v>
      </c>
      <c r="G233" s="17">
        <f t="shared" si="8"/>
        <v>0</v>
      </c>
      <c r="H233" s="17">
        <f t="shared" si="9"/>
        <v>0</v>
      </c>
      <c r="I233" s="1"/>
    </row>
    <row r="234" spans="1:9" ht="15" customHeight="1">
      <c r="A234" s="1"/>
      <c r="B234" s="10" t="s">
        <v>120</v>
      </c>
      <c r="C234" s="11" t="s">
        <v>121</v>
      </c>
      <c r="D234" s="25">
        <f>SUM(D235:D236)</f>
        <v>106497</v>
      </c>
      <c r="E234" s="25">
        <f>SUM(E235:E236)</f>
        <v>106497</v>
      </c>
      <c r="F234" s="25">
        <f>SUM(F235:F236)</f>
        <v>71971.72</v>
      </c>
      <c r="G234" s="15">
        <f t="shared" si="8"/>
        <v>67.58098350188268</v>
      </c>
      <c r="H234" s="15">
        <f t="shared" si="9"/>
        <v>67.58098350188268</v>
      </c>
      <c r="I234" s="1"/>
    </row>
    <row r="235" spans="1:9" ht="15" customHeight="1">
      <c r="A235" s="1"/>
      <c r="B235" s="12" t="s">
        <v>26</v>
      </c>
      <c r="C235" s="13" t="s">
        <v>27</v>
      </c>
      <c r="D235" s="26">
        <v>44947</v>
      </c>
      <c r="E235" s="26">
        <v>44947</v>
      </c>
      <c r="F235" s="26">
        <v>17721.72</v>
      </c>
      <c r="G235" s="17">
        <f t="shared" si="8"/>
        <v>39.42803746634926</v>
      </c>
      <c r="H235" s="17">
        <f t="shared" si="9"/>
        <v>39.42803746634926</v>
      </c>
      <c r="I235" s="1"/>
    </row>
    <row r="236" spans="1:9" ht="15" customHeight="1">
      <c r="A236" s="1"/>
      <c r="B236" s="12" t="s">
        <v>40</v>
      </c>
      <c r="C236" s="13" t="s">
        <v>41</v>
      </c>
      <c r="D236" s="26">
        <v>61550</v>
      </c>
      <c r="E236" s="26">
        <v>61550</v>
      </c>
      <c r="F236" s="26">
        <v>54250</v>
      </c>
      <c r="G236" s="17">
        <f t="shared" si="8"/>
        <v>88.13972380178716</v>
      </c>
      <c r="H236" s="17">
        <f t="shared" si="9"/>
        <v>88.13972380178716</v>
      </c>
      <c r="I236" s="1"/>
    </row>
    <row r="237" spans="1:9" ht="33.75" customHeight="1">
      <c r="A237" s="1"/>
      <c r="B237" s="10" t="s">
        <v>122</v>
      </c>
      <c r="C237" s="11" t="s">
        <v>123</v>
      </c>
      <c r="D237" s="25">
        <f>D238</f>
        <v>39580</v>
      </c>
      <c r="E237" s="25">
        <f>E238</f>
        <v>39580</v>
      </c>
      <c r="F237" s="25">
        <f>F238</f>
        <v>0</v>
      </c>
      <c r="G237" s="15">
        <f t="shared" si="8"/>
        <v>0</v>
      </c>
      <c r="H237" s="15">
        <f t="shared" si="9"/>
        <v>0</v>
      </c>
      <c r="I237" s="1"/>
    </row>
    <row r="238" spans="1:9" ht="15" customHeight="1">
      <c r="A238" s="1"/>
      <c r="B238" s="12" t="s">
        <v>26</v>
      </c>
      <c r="C238" s="13" t="s">
        <v>27</v>
      </c>
      <c r="D238" s="26">
        <v>39580</v>
      </c>
      <c r="E238" s="26">
        <v>39580</v>
      </c>
      <c r="F238" s="26">
        <v>0</v>
      </c>
      <c r="G238" s="17">
        <f t="shared" si="8"/>
        <v>0</v>
      </c>
      <c r="H238" s="17">
        <f t="shared" si="9"/>
        <v>0</v>
      </c>
      <c r="I238" s="1"/>
    </row>
    <row r="239" spans="1:9" ht="33.75" customHeight="1">
      <c r="A239" s="1"/>
      <c r="B239" s="10" t="s">
        <v>124</v>
      </c>
      <c r="C239" s="11" t="s">
        <v>125</v>
      </c>
      <c r="D239" s="25">
        <f>D240</f>
        <v>1000</v>
      </c>
      <c r="E239" s="25">
        <f>E240</f>
        <v>1000</v>
      </c>
      <c r="F239" s="25">
        <f>F240</f>
        <v>0</v>
      </c>
      <c r="G239" s="15">
        <f t="shared" si="8"/>
        <v>0</v>
      </c>
      <c r="H239" s="15">
        <f t="shared" si="9"/>
        <v>0</v>
      </c>
      <c r="I239" s="1"/>
    </row>
    <row r="240" spans="1:9" ht="15" customHeight="1">
      <c r="A240" s="1"/>
      <c r="B240" s="12" t="s">
        <v>26</v>
      </c>
      <c r="C240" s="13" t="s">
        <v>27</v>
      </c>
      <c r="D240" s="26">
        <v>1000</v>
      </c>
      <c r="E240" s="26">
        <v>1000</v>
      </c>
      <c r="F240" s="26">
        <v>0</v>
      </c>
      <c r="G240" s="17">
        <f t="shared" si="8"/>
        <v>0</v>
      </c>
      <c r="H240" s="17">
        <f t="shared" si="9"/>
        <v>0</v>
      </c>
      <c r="I240" s="1"/>
    </row>
    <row r="241" spans="1:9" ht="47.25" customHeight="1">
      <c r="A241" s="1"/>
      <c r="B241" s="10" t="s">
        <v>126</v>
      </c>
      <c r="C241" s="11" t="s">
        <v>127</v>
      </c>
      <c r="D241" s="25">
        <f>D242</f>
        <v>710200</v>
      </c>
      <c r="E241" s="25">
        <f>E242</f>
        <v>641900</v>
      </c>
      <c r="F241" s="25">
        <f>F242</f>
        <v>615782.8</v>
      </c>
      <c r="G241" s="15">
        <f t="shared" si="8"/>
        <v>86.70554773303294</v>
      </c>
      <c r="H241" s="15">
        <f t="shared" si="9"/>
        <v>95.9312665524225</v>
      </c>
      <c r="I241" s="1"/>
    </row>
    <row r="242" spans="1:9" ht="15" customHeight="1">
      <c r="A242" s="1"/>
      <c r="B242" s="12" t="s">
        <v>32</v>
      </c>
      <c r="C242" s="13" t="s">
        <v>33</v>
      </c>
      <c r="D242" s="26">
        <v>710200</v>
      </c>
      <c r="E242" s="26">
        <v>641900</v>
      </c>
      <c r="F242" s="26">
        <v>615782.8</v>
      </c>
      <c r="G242" s="17">
        <f t="shared" si="8"/>
        <v>86.70554773303294</v>
      </c>
      <c r="H242" s="17">
        <f t="shared" si="9"/>
        <v>95.9312665524225</v>
      </c>
      <c r="I242" s="1"/>
    </row>
    <row r="243" spans="1:9" ht="32.25" customHeight="1">
      <c r="A243" s="1"/>
      <c r="B243" s="10" t="s">
        <v>128</v>
      </c>
      <c r="C243" s="11" t="s">
        <v>129</v>
      </c>
      <c r="D243" s="25">
        <f>SUM(D244:D249)</f>
        <v>593179</v>
      </c>
      <c r="E243" s="25">
        <f>SUM(E244:E249)</f>
        <v>543979</v>
      </c>
      <c r="F243" s="25">
        <f>SUM(F244:F249)</f>
        <v>397763.57</v>
      </c>
      <c r="G243" s="15">
        <f t="shared" si="8"/>
        <v>67.0562460909776</v>
      </c>
      <c r="H243" s="15">
        <f t="shared" si="9"/>
        <v>73.12112599934925</v>
      </c>
      <c r="I243" s="1"/>
    </row>
    <row r="244" spans="1:9" ht="15" customHeight="1">
      <c r="A244" s="1"/>
      <c r="B244" s="12" t="s">
        <v>6</v>
      </c>
      <c r="C244" s="13" t="s">
        <v>7</v>
      </c>
      <c r="D244" s="26">
        <v>399200</v>
      </c>
      <c r="E244" s="26">
        <v>357000</v>
      </c>
      <c r="F244" s="26">
        <v>319307.14</v>
      </c>
      <c r="G244" s="17">
        <f t="shared" si="8"/>
        <v>79.98675851703408</v>
      </c>
      <c r="H244" s="17">
        <f t="shared" si="9"/>
        <v>89.44177591036416</v>
      </c>
      <c r="I244" s="1"/>
    </row>
    <row r="245" spans="1:9" ht="15" customHeight="1">
      <c r="A245" s="1"/>
      <c r="B245" s="12" t="s">
        <v>8</v>
      </c>
      <c r="C245" s="13" t="s">
        <v>9</v>
      </c>
      <c r="D245" s="26">
        <v>68000</v>
      </c>
      <c r="E245" s="26">
        <v>61000</v>
      </c>
      <c r="F245" s="26">
        <v>42444.09</v>
      </c>
      <c r="G245" s="17">
        <f t="shared" si="8"/>
        <v>62.4177794117647</v>
      </c>
      <c r="H245" s="17">
        <f t="shared" si="9"/>
        <v>69.58047540983607</v>
      </c>
      <c r="I245" s="1"/>
    </row>
    <row r="246" spans="1:9" ht="15" customHeight="1">
      <c r="A246" s="1"/>
      <c r="B246" s="12" t="s">
        <v>10</v>
      </c>
      <c r="C246" s="13" t="s">
        <v>11</v>
      </c>
      <c r="D246" s="26">
        <v>12815</v>
      </c>
      <c r="E246" s="26">
        <v>12815</v>
      </c>
      <c r="F246" s="26">
        <v>5815</v>
      </c>
      <c r="G246" s="17">
        <f t="shared" si="8"/>
        <v>45.37651190011705</v>
      </c>
      <c r="H246" s="17">
        <f t="shared" si="9"/>
        <v>45.37651190011705</v>
      </c>
      <c r="I246" s="1"/>
    </row>
    <row r="247" spans="1:9" ht="15" customHeight="1">
      <c r="A247" s="1"/>
      <c r="B247" s="12" t="s">
        <v>12</v>
      </c>
      <c r="C247" s="13" t="s">
        <v>13</v>
      </c>
      <c r="D247" s="26">
        <v>90164</v>
      </c>
      <c r="E247" s="26">
        <v>90164</v>
      </c>
      <c r="F247" s="26">
        <v>10468.44</v>
      </c>
      <c r="G247" s="17">
        <f t="shared" si="8"/>
        <v>11.61044319240495</v>
      </c>
      <c r="H247" s="17">
        <f t="shared" si="9"/>
        <v>11.61044319240495</v>
      </c>
      <c r="I247" s="1"/>
    </row>
    <row r="248" spans="1:9" ht="15" customHeight="1">
      <c r="A248" s="1"/>
      <c r="B248" s="12" t="s">
        <v>20</v>
      </c>
      <c r="C248" s="13" t="s">
        <v>21</v>
      </c>
      <c r="D248" s="26">
        <v>22000</v>
      </c>
      <c r="E248" s="26">
        <v>22000</v>
      </c>
      <c r="F248" s="26">
        <v>19364.64</v>
      </c>
      <c r="G248" s="17">
        <f t="shared" si="8"/>
        <v>88.0210909090909</v>
      </c>
      <c r="H248" s="17">
        <f t="shared" si="9"/>
        <v>88.0210909090909</v>
      </c>
      <c r="I248" s="1"/>
    </row>
    <row r="249" spans="1:9" ht="15" customHeight="1">
      <c r="A249" s="1"/>
      <c r="B249" s="12" t="s">
        <v>22</v>
      </c>
      <c r="C249" s="13" t="s">
        <v>23</v>
      </c>
      <c r="D249" s="26">
        <v>1000</v>
      </c>
      <c r="E249" s="26">
        <v>1000</v>
      </c>
      <c r="F249" s="26">
        <v>364.26</v>
      </c>
      <c r="G249" s="17">
        <f t="shared" si="8"/>
        <v>36.425999999999995</v>
      </c>
      <c r="H249" s="17">
        <f t="shared" si="9"/>
        <v>36.425999999999995</v>
      </c>
      <c r="I249" s="1"/>
    </row>
    <row r="250" spans="1:9" ht="60" customHeight="1">
      <c r="A250" s="1"/>
      <c r="B250" s="10" t="s">
        <v>130</v>
      </c>
      <c r="C250" s="11" t="s">
        <v>131</v>
      </c>
      <c r="D250" s="25">
        <f>D251</f>
        <v>13000</v>
      </c>
      <c r="E250" s="25">
        <f>E251</f>
        <v>13000</v>
      </c>
      <c r="F250" s="25">
        <f>F251</f>
        <v>2266</v>
      </c>
      <c r="G250" s="15">
        <f t="shared" si="8"/>
        <v>17.43076923076923</v>
      </c>
      <c r="H250" s="15">
        <f t="shared" si="9"/>
        <v>17.43076923076923</v>
      </c>
      <c r="I250" s="1"/>
    </row>
    <row r="251" spans="1:9" ht="15" customHeight="1">
      <c r="A251" s="1"/>
      <c r="B251" s="12" t="s">
        <v>32</v>
      </c>
      <c r="C251" s="13" t="s">
        <v>33</v>
      </c>
      <c r="D251" s="26">
        <v>13000</v>
      </c>
      <c r="E251" s="26">
        <v>13000</v>
      </c>
      <c r="F251" s="26">
        <v>2266</v>
      </c>
      <c r="G251" s="17">
        <f t="shared" si="8"/>
        <v>17.43076923076923</v>
      </c>
      <c r="H251" s="17">
        <f t="shared" si="9"/>
        <v>17.43076923076923</v>
      </c>
      <c r="I251" s="1"/>
    </row>
    <row r="252" spans="1:9" ht="52.5" customHeight="1">
      <c r="A252" s="1"/>
      <c r="B252" s="10" t="s">
        <v>132</v>
      </c>
      <c r="C252" s="11" t="s">
        <v>133</v>
      </c>
      <c r="D252" s="25">
        <f>D253</f>
        <v>245900</v>
      </c>
      <c r="E252" s="25">
        <f>E253</f>
        <v>185060</v>
      </c>
      <c r="F252" s="25">
        <f>F253</f>
        <v>164800</v>
      </c>
      <c r="G252" s="15">
        <f t="shared" si="8"/>
        <v>67.0191134607564</v>
      </c>
      <c r="H252" s="15">
        <f t="shared" si="9"/>
        <v>89.05219928671782</v>
      </c>
      <c r="I252" s="1"/>
    </row>
    <row r="253" spans="1:9" ht="15" customHeight="1">
      <c r="A253" s="1"/>
      <c r="B253" s="12" t="s">
        <v>32</v>
      </c>
      <c r="C253" s="13" t="s">
        <v>33</v>
      </c>
      <c r="D253" s="26">
        <v>245900</v>
      </c>
      <c r="E253" s="26">
        <v>185060</v>
      </c>
      <c r="F253" s="26">
        <v>164800</v>
      </c>
      <c r="G253" s="17">
        <f t="shared" si="8"/>
        <v>67.0191134607564</v>
      </c>
      <c r="H253" s="17">
        <f t="shared" si="9"/>
        <v>89.05219928671782</v>
      </c>
      <c r="I253" s="1"/>
    </row>
    <row r="254" spans="1:9" ht="22.5" customHeight="1">
      <c r="A254" s="1"/>
      <c r="B254" s="21" t="s">
        <v>134</v>
      </c>
      <c r="C254" s="22" t="s">
        <v>135</v>
      </c>
      <c r="D254" s="24">
        <f>D255+D262</f>
        <v>2133450</v>
      </c>
      <c r="E254" s="24">
        <f>E255+E262</f>
        <v>1844050</v>
      </c>
      <c r="F254" s="24">
        <f>F255+F262</f>
        <v>1285646</v>
      </c>
      <c r="G254" s="23">
        <f t="shared" si="8"/>
        <v>60.26136070683634</v>
      </c>
      <c r="H254" s="23">
        <f t="shared" si="9"/>
        <v>69.71860849760039</v>
      </c>
      <c r="I254" s="1"/>
    </row>
    <row r="255" spans="1:9" ht="45.75" customHeight="1">
      <c r="A255" s="1"/>
      <c r="B255" s="10" t="s">
        <v>136</v>
      </c>
      <c r="C255" s="11" t="s">
        <v>77</v>
      </c>
      <c r="D255" s="25">
        <f>SUM(D256:D261)</f>
        <v>1807000</v>
      </c>
      <c r="E255" s="25">
        <f>SUM(E256:E261)</f>
        <v>1517600</v>
      </c>
      <c r="F255" s="25">
        <f>SUM(F256:F261)</f>
        <v>1285646</v>
      </c>
      <c r="G255" s="15">
        <f t="shared" si="8"/>
        <v>71.1480907581627</v>
      </c>
      <c r="H255" s="15">
        <f t="shared" si="9"/>
        <v>84.71573537163944</v>
      </c>
      <c r="I255" s="1"/>
    </row>
    <row r="256" spans="1:9" ht="15" customHeight="1">
      <c r="A256" s="1"/>
      <c r="B256" s="12" t="s">
        <v>6</v>
      </c>
      <c r="C256" s="13" t="s">
        <v>7</v>
      </c>
      <c r="D256" s="26">
        <v>1469300</v>
      </c>
      <c r="E256" s="26">
        <v>1215300</v>
      </c>
      <c r="F256" s="26">
        <v>1061300.2</v>
      </c>
      <c r="G256" s="17">
        <f t="shared" si="8"/>
        <v>72.23168855917783</v>
      </c>
      <c r="H256" s="17">
        <f t="shared" si="9"/>
        <v>87.32824816917632</v>
      </c>
      <c r="I256" s="1"/>
    </row>
    <row r="257" spans="1:9" ht="15" customHeight="1">
      <c r="A257" s="1"/>
      <c r="B257" s="12" t="s">
        <v>8</v>
      </c>
      <c r="C257" s="13" t="s">
        <v>9</v>
      </c>
      <c r="D257" s="26">
        <v>302700</v>
      </c>
      <c r="E257" s="26">
        <v>267800</v>
      </c>
      <c r="F257" s="26">
        <v>201025.32</v>
      </c>
      <c r="G257" s="17">
        <f t="shared" si="8"/>
        <v>66.41074331020813</v>
      </c>
      <c r="H257" s="17">
        <f t="shared" si="9"/>
        <v>75.06546676624347</v>
      </c>
      <c r="I257" s="1"/>
    </row>
    <row r="258" spans="1:9" ht="15" customHeight="1">
      <c r="A258" s="1"/>
      <c r="B258" s="12" t="s">
        <v>10</v>
      </c>
      <c r="C258" s="13" t="s">
        <v>11</v>
      </c>
      <c r="D258" s="26">
        <v>13950</v>
      </c>
      <c r="E258" s="26">
        <v>13950</v>
      </c>
      <c r="F258" s="26">
        <v>7794</v>
      </c>
      <c r="G258" s="17">
        <f t="shared" si="8"/>
        <v>55.87096774193549</v>
      </c>
      <c r="H258" s="17">
        <f t="shared" si="9"/>
        <v>55.87096774193549</v>
      </c>
      <c r="I258" s="1"/>
    </row>
    <row r="259" spans="1:9" ht="15" customHeight="1">
      <c r="A259" s="1"/>
      <c r="B259" s="12" t="s">
        <v>12</v>
      </c>
      <c r="C259" s="13" t="s">
        <v>13</v>
      </c>
      <c r="D259" s="26">
        <v>17000</v>
      </c>
      <c r="E259" s="26">
        <v>16500</v>
      </c>
      <c r="F259" s="26">
        <v>13923.08</v>
      </c>
      <c r="G259" s="17">
        <f t="shared" si="8"/>
        <v>81.9004705882353</v>
      </c>
      <c r="H259" s="17">
        <f t="shared" si="9"/>
        <v>84.38230303030304</v>
      </c>
      <c r="I259" s="1"/>
    </row>
    <row r="260" spans="1:9" ht="15" customHeight="1">
      <c r="A260" s="1"/>
      <c r="B260" s="12" t="s">
        <v>14</v>
      </c>
      <c r="C260" s="13" t="s">
        <v>15</v>
      </c>
      <c r="D260" s="26">
        <v>4000</v>
      </c>
      <c r="E260" s="26">
        <v>4000</v>
      </c>
      <c r="F260" s="26">
        <v>1600</v>
      </c>
      <c r="G260" s="17">
        <f t="shared" si="8"/>
        <v>40</v>
      </c>
      <c r="H260" s="17">
        <f t="shared" si="9"/>
        <v>40</v>
      </c>
      <c r="I260" s="1"/>
    </row>
    <row r="261" spans="1:9" ht="15" customHeight="1">
      <c r="A261" s="1"/>
      <c r="B261" s="12" t="s">
        <v>28</v>
      </c>
      <c r="C261" s="13" t="s">
        <v>29</v>
      </c>
      <c r="D261" s="26">
        <v>50</v>
      </c>
      <c r="E261" s="26">
        <v>50</v>
      </c>
      <c r="F261" s="26">
        <v>3.4</v>
      </c>
      <c r="G261" s="17">
        <f t="shared" si="8"/>
        <v>6.800000000000001</v>
      </c>
      <c r="H261" s="17">
        <f t="shared" si="9"/>
        <v>6.800000000000001</v>
      </c>
      <c r="I261" s="1"/>
    </row>
    <row r="262" spans="1:9" ht="15" customHeight="1">
      <c r="A262" s="1"/>
      <c r="B262" s="10" t="s">
        <v>137</v>
      </c>
      <c r="C262" s="11" t="s">
        <v>138</v>
      </c>
      <c r="D262" s="25">
        <f>D263</f>
        <v>326450</v>
      </c>
      <c r="E262" s="25">
        <f>E263</f>
        <v>326450</v>
      </c>
      <c r="F262" s="25">
        <f>F263</f>
        <v>0</v>
      </c>
      <c r="G262" s="15">
        <f t="shared" si="8"/>
        <v>0</v>
      </c>
      <c r="H262" s="15">
        <f t="shared" si="9"/>
        <v>0</v>
      </c>
      <c r="I262" s="1"/>
    </row>
    <row r="263" spans="1:9" ht="15" customHeight="1">
      <c r="A263" s="1"/>
      <c r="B263" s="12" t="s">
        <v>139</v>
      </c>
      <c r="C263" s="13" t="s">
        <v>140</v>
      </c>
      <c r="D263" s="26">
        <v>326450</v>
      </c>
      <c r="E263" s="26">
        <v>326450</v>
      </c>
      <c r="F263" s="26">
        <v>0</v>
      </c>
      <c r="G263" s="17">
        <f t="shared" si="8"/>
        <v>0</v>
      </c>
      <c r="H263" s="17">
        <f t="shared" si="9"/>
        <v>0</v>
      </c>
      <c r="I263" s="1"/>
    </row>
    <row r="264" spans="1:9" ht="21" customHeight="1">
      <c r="A264" s="1"/>
      <c r="B264" s="187" t="s">
        <v>147</v>
      </c>
      <c r="C264" s="187"/>
      <c r="D264" s="25">
        <f>D10+D78+D182+D254</f>
        <v>265732516.74</v>
      </c>
      <c r="E264" s="25">
        <f>E10+E78+E182+E254</f>
        <v>225045335.74</v>
      </c>
      <c r="F264" s="25">
        <f>F10+F78+F182+F254</f>
        <v>199001929.53</v>
      </c>
      <c r="G264" s="15">
        <f t="shared" si="8"/>
        <v>74.888061111734</v>
      </c>
      <c r="H264" s="15">
        <f t="shared" si="9"/>
        <v>88.42748456689253</v>
      </c>
      <c r="I264" s="1"/>
    </row>
    <row r="265" spans="1:9" ht="21" customHeight="1">
      <c r="A265" s="1"/>
      <c r="B265" s="10"/>
      <c r="C265" s="10"/>
      <c r="D265" s="14"/>
      <c r="E265" s="14"/>
      <c r="F265" s="14"/>
      <c r="G265" s="15"/>
      <c r="H265" s="15"/>
      <c r="I265" s="1"/>
    </row>
    <row r="266" spans="1:9" ht="21" customHeight="1">
      <c r="A266" s="1"/>
      <c r="B266" s="192" t="s">
        <v>0</v>
      </c>
      <c r="C266" s="192" t="s">
        <v>1</v>
      </c>
      <c r="D266" s="192" t="s">
        <v>142</v>
      </c>
      <c r="E266" s="192" t="s">
        <v>141</v>
      </c>
      <c r="F266" s="192" t="s">
        <v>385</v>
      </c>
      <c r="G266" s="194"/>
      <c r="H266" s="194"/>
      <c r="I266" s="1"/>
    </row>
    <row r="267" spans="1:9" ht="76.5" customHeight="1">
      <c r="A267" s="1"/>
      <c r="B267" s="192"/>
      <c r="C267" s="192"/>
      <c r="D267" s="193"/>
      <c r="E267" s="193"/>
      <c r="F267" s="193"/>
      <c r="G267" s="9" t="s">
        <v>144</v>
      </c>
      <c r="H267" s="9" t="s">
        <v>145</v>
      </c>
      <c r="I267" s="1"/>
    </row>
    <row r="268" spans="1:9" s="18" customFormat="1" ht="22.5" customHeight="1">
      <c r="A268" s="31"/>
      <c r="B268" s="8" t="s">
        <v>171</v>
      </c>
      <c r="C268" s="8" t="s">
        <v>172</v>
      </c>
      <c r="D268" s="32" t="s">
        <v>173</v>
      </c>
      <c r="E268" s="32" t="s">
        <v>174</v>
      </c>
      <c r="F268" s="32" t="s">
        <v>175</v>
      </c>
      <c r="G268" s="9" t="s">
        <v>176</v>
      </c>
      <c r="H268" s="9" t="s">
        <v>177</v>
      </c>
      <c r="I268" s="31"/>
    </row>
    <row r="269" spans="2:8" s="20" customFormat="1" ht="33.75" customHeight="1">
      <c r="B269" s="188" t="s">
        <v>168</v>
      </c>
      <c r="C269" s="189"/>
      <c r="D269" s="189"/>
      <c r="E269" s="189"/>
      <c r="F269" s="189"/>
      <c r="G269" s="189"/>
      <c r="H269" s="189"/>
    </row>
    <row r="270" spans="2:8" ht="15">
      <c r="B270" s="21" t="s">
        <v>2</v>
      </c>
      <c r="C270" s="22" t="s">
        <v>3</v>
      </c>
      <c r="D270" s="27">
        <f>D271+D276+D278+D280+D282+D284+D286+D299+D288+D291+D293+D295</f>
        <v>15291783.31</v>
      </c>
      <c r="E270" s="27">
        <f>E271+E276+E278+E280+E282+E284+E286+E299+E288+E291+E293+E295</f>
        <v>10546783.31</v>
      </c>
      <c r="F270" s="27">
        <f>F271+F276+F278+F280+F282+F284+F286+F299+F288+F291+F293+F295</f>
        <v>5924800.47</v>
      </c>
      <c r="G270" s="23">
        <f aca="true" t="shared" si="10" ref="G270:G317">F270/D270*100</f>
        <v>38.74499363410087</v>
      </c>
      <c r="H270" s="23">
        <f aca="true" t="shared" si="11" ref="H270:H279">F270/E270*100</f>
        <v>56.176374311041</v>
      </c>
    </row>
    <row r="271" spans="2:8" ht="72">
      <c r="B271" s="10" t="s">
        <v>4</v>
      </c>
      <c r="C271" s="11" t="s">
        <v>5</v>
      </c>
      <c r="D271" s="28">
        <f>SUM(D272:D275)</f>
        <v>640043.42</v>
      </c>
      <c r="E271" s="28">
        <f>SUM(E272:E275)</f>
        <v>640043.42</v>
      </c>
      <c r="F271" s="28">
        <f>SUM(F272:F275)</f>
        <v>367009.42</v>
      </c>
      <c r="G271" s="15">
        <f t="shared" si="10"/>
        <v>57.34133162403262</v>
      </c>
      <c r="H271" s="15">
        <f t="shared" si="11"/>
        <v>57.34133162403262</v>
      </c>
    </row>
    <row r="272" spans="2:8" ht="15">
      <c r="B272" s="12" t="s">
        <v>10</v>
      </c>
      <c r="C272" s="13" t="s">
        <v>11</v>
      </c>
      <c r="D272" s="29">
        <v>10000</v>
      </c>
      <c r="E272" s="29">
        <v>10000</v>
      </c>
      <c r="F272" s="29">
        <v>1044</v>
      </c>
      <c r="G272" s="17">
        <f t="shared" si="10"/>
        <v>10.440000000000001</v>
      </c>
      <c r="H272" s="17">
        <f t="shared" si="11"/>
        <v>10.440000000000001</v>
      </c>
    </row>
    <row r="273" spans="2:8" ht="15">
      <c r="B273" s="12" t="s">
        <v>20</v>
      </c>
      <c r="C273" s="13" t="s">
        <v>21</v>
      </c>
      <c r="D273" s="26">
        <v>31655.28</v>
      </c>
      <c r="E273" s="26">
        <v>31655.28</v>
      </c>
      <c r="F273" s="26">
        <v>31655.28</v>
      </c>
      <c r="G273" s="17">
        <f t="shared" si="10"/>
        <v>100</v>
      </c>
      <c r="H273" s="17">
        <f t="shared" si="11"/>
        <v>100</v>
      </c>
    </row>
    <row r="274" spans="2:8" ht="15">
      <c r="B274" s="12" t="s">
        <v>28</v>
      </c>
      <c r="C274" s="13" t="s">
        <v>29</v>
      </c>
      <c r="D274" s="29">
        <v>4388.14</v>
      </c>
      <c r="E274" s="29">
        <v>4388.14</v>
      </c>
      <c r="F274" s="29">
        <v>4388.14</v>
      </c>
      <c r="G274" s="17">
        <f t="shared" si="10"/>
        <v>100</v>
      </c>
      <c r="H274" s="17">
        <f t="shared" si="11"/>
        <v>100</v>
      </c>
    </row>
    <row r="275" spans="2:8" ht="30">
      <c r="B275" s="12" t="s">
        <v>162</v>
      </c>
      <c r="C275" s="13" t="s">
        <v>163</v>
      </c>
      <c r="D275" s="29">
        <v>594000</v>
      </c>
      <c r="E275" s="29">
        <v>594000</v>
      </c>
      <c r="F275" s="29">
        <v>329922</v>
      </c>
      <c r="G275" s="17">
        <f>F275/D275*100</f>
        <v>55.54242424242424</v>
      </c>
      <c r="H275" s="17">
        <f t="shared" si="11"/>
        <v>55.54242424242424</v>
      </c>
    </row>
    <row r="276" spans="2:8" ht="29.25" hidden="1">
      <c r="B276" s="10" t="s">
        <v>34</v>
      </c>
      <c r="C276" s="11" t="s">
        <v>35</v>
      </c>
      <c r="D276" s="28">
        <f>D277</f>
        <v>0</v>
      </c>
      <c r="E276" s="28">
        <f>E277</f>
        <v>0</v>
      </c>
      <c r="F276" s="28">
        <f>F277</f>
        <v>0</v>
      </c>
      <c r="G276" s="15" t="e">
        <f t="shared" si="10"/>
        <v>#DIV/0!</v>
      </c>
      <c r="H276" s="15" t="e">
        <f t="shared" si="11"/>
        <v>#DIV/0!</v>
      </c>
    </row>
    <row r="277" spans="2:8" ht="30" hidden="1">
      <c r="B277" s="12" t="s">
        <v>148</v>
      </c>
      <c r="C277" s="13" t="s">
        <v>149</v>
      </c>
      <c r="D277" s="29">
        <v>0</v>
      </c>
      <c r="E277" s="29">
        <v>0</v>
      </c>
      <c r="F277" s="29">
        <v>0</v>
      </c>
      <c r="G277" s="17" t="e">
        <f t="shared" si="10"/>
        <v>#DIV/0!</v>
      </c>
      <c r="H277" s="17" t="e">
        <f t="shared" si="11"/>
        <v>#DIV/0!</v>
      </c>
    </row>
    <row r="278" spans="2:8" ht="15">
      <c r="B278" s="10" t="s">
        <v>56</v>
      </c>
      <c r="C278" s="11" t="s">
        <v>57</v>
      </c>
      <c r="D278" s="28">
        <f>D279</f>
        <v>1045320</v>
      </c>
      <c r="E278" s="28">
        <f>E279</f>
        <v>1045320</v>
      </c>
      <c r="F278" s="28">
        <f>F279</f>
        <v>525360</v>
      </c>
      <c r="G278" s="15">
        <f t="shared" si="10"/>
        <v>50.258294110894276</v>
      </c>
      <c r="H278" s="15">
        <f t="shared" si="11"/>
        <v>50.258294110894276</v>
      </c>
    </row>
    <row r="279" spans="2:8" ht="30">
      <c r="B279" s="12" t="s">
        <v>148</v>
      </c>
      <c r="C279" s="13" t="s">
        <v>149</v>
      </c>
      <c r="D279" s="29">
        <v>1045320</v>
      </c>
      <c r="E279" s="29">
        <v>1045320</v>
      </c>
      <c r="F279" s="29">
        <v>525360</v>
      </c>
      <c r="G279" s="17">
        <f t="shared" si="10"/>
        <v>50.258294110894276</v>
      </c>
      <c r="H279" s="17">
        <f t="shared" si="11"/>
        <v>50.258294110894276</v>
      </c>
    </row>
    <row r="280" spans="2:8" ht="29.25">
      <c r="B280" s="10" t="s">
        <v>150</v>
      </c>
      <c r="C280" s="11" t="s">
        <v>151</v>
      </c>
      <c r="D280" s="28">
        <f>D281</f>
        <v>300000</v>
      </c>
      <c r="E280" s="28">
        <f>E281</f>
        <v>300000</v>
      </c>
      <c r="F280" s="28">
        <f>F281</f>
        <v>0</v>
      </c>
      <c r="G280" s="15">
        <f t="shared" si="10"/>
        <v>0</v>
      </c>
      <c r="H280" s="15">
        <v>0</v>
      </c>
    </row>
    <row r="281" spans="2:8" ht="15">
      <c r="B281" s="12" t="s">
        <v>152</v>
      </c>
      <c r="C281" s="13" t="s">
        <v>153</v>
      </c>
      <c r="D281" s="29">
        <v>300000</v>
      </c>
      <c r="E281" s="29">
        <v>300000</v>
      </c>
      <c r="F281" s="29">
        <v>0</v>
      </c>
      <c r="G281" s="17">
        <f t="shared" si="10"/>
        <v>0</v>
      </c>
      <c r="H281" s="17">
        <v>0</v>
      </c>
    </row>
    <row r="282" spans="2:8" ht="29.25">
      <c r="B282" s="10" t="s">
        <v>154</v>
      </c>
      <c r="C282" s="11" t="s">
        <v>155</v>
      </c>
      <c r="D282" s="28">
        <f>D283</f>
        <v>1250000</v>
      </c>
      <c r="E282" s="28">
        <f>E283</f>
        <v>1250000</v>
      </c>
      <c r="F282" s="28">
        <f>F283</f>
        <v>0</v>
      </c>
      <c r="G282" s="15">
        <f t="shared" si="10"/>
        <v>0</v>
      </c>
      <c r="H282" s="15">
        <v>0</v>
      </c>
    </row>
    <row r="283" spans="2:8" ht="30">
      <c r="B283" s="12" t="s">
        <v>148</v>
      </c>
      <c r="C283" s="13" t="s">
        <v>149</v>
      </c>
      <c r="D283" s="29">
        <v>1250000</v>
      </c>
      <c r="E283" s="29">
        <v>1250000</v>
      </c>
      <c r="F283" s="29">
        <v>0</v>
      </c>
      <c r="G283" s="17">
        <f t="shared" si="10"/>
        <v>0</v>
      </c>
      <c r="H283" s="17">
        <v>0</v>
      </c>
    </row>
    <row r="284" spans="2:8" ht="43.5">
      <c r="B284" s="10" t="s">
        <v>156</v>
      </c>
      <c r="C284" s="11" t="s">
        <v>157</v>
      </c>
      <c r="D284" s="28">
        <f>D285</f>
        <v>2589341.6</v>
      </c>
      <c r="E284" s="28">
        <f>E285</f>
        <v>853341.6</v>
      </c>
      <c r="F284" s="28">
        <f>F285</f>
        <v>762597</v>
      </c>
      <c r="G284" s="15">
        <f t="shared" si="10"/>
        <v>29.45138640649036</v>
      </c>
      <c r="H284" s="15">
        <f aca="true" t="shared" si="12" ref="H284:H345">F284/E284*100</f>
        <v>89.36597020466365</v>
      </c>
    </row>
    <row r="285" spans="2:8" ht="30">
      <c r="B285" s="12" t="s">
        <v>148</v>
      </c>
      <c r="C285" s="13" t="s">
        <v>149</v>
      </c>
      <c r="D285" s="29">
        <v>2589341.6</v>
      </c>
      <c r="E285" s="29">
        <v>853341.6</v>
      </c>
      <c r="F285" s="29">
        <v>762597</v>
      </c>
      <c r="G285" s="17">
        <f t="shared" si="10"/>
        <v>29.45138640649036</v>
      </c>
      <c r="H285" s="17">
        <f t="shared" si="12"/>
        <v>89.36597020466365</v>
      </c>
    </row>
    <row r="286" spans="2:8" ht="57.75">
      <c r="B286" s="10" t="s">
        <v>158</v>
      </c>
      <c r="C286" s="11" t="s">
        <v>159</v>
      </c>
      <c r="D286" s="28">
        <f>D287</f>
        <v>3533140</v>
      </c>
      <c r="E286" s="28">
        <f>E287</f>
        <v>3533140</v>
      </c>
      <c r="F286" s="28">
        <f>F287</f>
        <v>2426893.55</v>
      </c>
      <c r="G286" s="15">
        <f t="shared" si="10"/>
        <v>68.68942498740496</v>
      </c>
      <c r="H286" s="15">
        <f t="shared" si="12"/>
        <v>68.68942498740496</v>
      </c>
    </row>
    <row r="287" spans="2:8" ht="30">
      <c r="B287" s="12" t="s">
        <v>148</v>
      </c>
      <c r="C287" s="13" t="s">
        <v>149</v>
      </c>
      <c r="D287" s="29">
        <v>3533140</v>
      </c>
      <c r="E287" s="29">
        <v>3533140</v>
      </c>
      <c r="F287" s="29">
        <v>2426893.55</v>
      </c>
      <c r="G287" s="17">
        <f t="shared" si="10"/>
        <v>68.68942498740496</v>
      </c>
      <c r="H287" s="17">
        <f t="shared" si="12"/>
        <v>68.68942498740496</v>
      </c>
    </row>
    <row r="288" spans="2:8" ht="43.5">
      <c r="B288" s="147" t="s">
        <v>60</v>
      </c>
      <c r="C288" s="11" t="s">
        <v>61</v>
      </c>
      <c r="D288" s="28">
        <f>SUM(D289:D290)</f>
        <v>351571.49</v>
      </c>
      <c r="E288" s="28">
        <f>SUM(E289:E290)</f>
        <v>351571.49</v>
      </c>
      <c r="F288" s="28">
        <f>SUM(F289:F290)</f>
        <v>298500</v>
      </c>
      <c r="G288" s="15">
        <f aca="true" t="shared" si="13" ref="G288:G298">F288/D288*100</f>
        <v>84.90449552664239</v>
      </c>
      <c r="H288" s="15">
        <f aca="true" t="shared" si="14" ref="H288:H298">F288/E288*100</f>
        <v>84.90449552664239</v>
      </c>
    </row>
    <row r="289" spans="2:8" ht="30">
      <c r="B289" s="12" t="s">
        <v>32</v>
      </c>
      <c r="C289" s="13" t="s">
        <v>33</v>
      </c>
      <c r="D289" s="29">
        <v>17971.49</v>
      </c>
      <c r="E289" s="29">
        <v>17971.49</v>
      </c>
      <c r="F289" s="29">
        <v>0</v>
      </c>
      <c r="G289" s="17">
        <f t="shared" si="13"/>
        <v>0</v>
      </c>
      <c r="H289" s="17">
        <f t="shared" si="14"/>
        <v>0</v>
      </c>
    </row>
    <row r="290" spans="2:8" ht="30">
      <c r="B290" s="12" t="s">
        <v>148</v>
      </c>
      <c r="C290" s="13" t="s">
        <v>149</v>
      </c>
      <c r="D290" s="29">
        <v>333600</v>
      </c>
      <c r="E290" s="29">
        <v>333600</v>
      </c>
      <c r="F290" s="29">
        <v>298500</v>
      </c>
      <c r="G290" s="17">
        <f t="shared" si="13"/>
        <v>89.47841726618705</v>
      </c>
      <c r="H290" s="17">
        <f t="shared" si="14"/>
        <v>89.47841726618705</v>
      </c>
    </row>
    <row r="291" spans="2:8" ht="43.5">
      <c r="B291" s="147" t="s">
        <v>393</v>
      </c>
      <c r="C291" s="11" t="s">
        <v>394</v>
      </c>
      <c r="D291" s="28">
        <f>SUM(D292:D292)</f>
        <v>5000000</v>
      </c>
      <c r="E291" s="28">
        <f>SUM(E292:E292)</f>
        <v>2000000</v>
      </c>
      <c r="F291" s="28">
        <f>SUM(F292:F292)</f>
        <v>1177650</v>
      </c>
      <c r="G291" s="15">
        <f t="shared" si="13"/>
        <v>23.552999999999997</v>
      </c>
      <c r="H291" s="15">
        <f t="shared" si="14"/>
        <v>58.88250000000001</v>
      </c>
    </row>
    <row r="292" spans="2:8" ht="30">
      <c r="B292" s="12" t="s">
        <v>148</v>
      </c>
      <c r="C292" s="13" t="s">
        <v>149</v>
      </c>
      <c r="D292" s="29">
        <v>5000000</v>
      </c>
      <c r="E292" s="29">
        <v>2000000</v>
      </c>
      <c r="F292" s="29">
        <v>1177650</v>
      </c>
      <c r="G292" s="17">
        <f t="shared" si="13"/>
        <v>23.552999999999997</v>
      </c>
      <c r="H292" s="17">
        <f t="shared" si="14"/>
        <v>58.88250000000001</v>
      </c>
    </row>
    <row r="293" spans="2:8" ht="29.25">
      <c r="B293" s="147" t="s">
        <v>395</v>
      </c>
      <c r="C293" s="11" t="s">
        <v>396</v>
      </c>
      <c r="D293" s="28">
        <f>SUM(D294:D294)</f>
        <v>5330</v>
      </c>
      <c r="E293" s="28">
        <f>SUM(E294:E294)</f>
        <v>5330</v>
      </c>
      <c r="F293" s="28">
        <f>SUM(F294:F294)</f>
        <v>5330</v>
      </c>
      <c r="G293" s="15">
        <f t="shared" si="13"/>
        <v>100</v>
      </c>
      <c r="H293" s="15">
        <f t="shared" si="14"/>
        <v>100</v>
      </c>
    </row>
    <row r="294" spans="2:8" ht="30">
      <c r="B294" s="12">
        <v>2281</v>
      </c>
      <c r="C294" s="13" t="s">
        <v>397</v>
      </c>
      <c r="D294" s="29">
        <v>5330</v>
      </c>
      <c r="E294" s="29">
        <v>5330</v>
      </c>
      <c r="F294" s="29">
        <v>5330</v>
      </c>
      <c r="G294" s="17">
        <f t="shared" si="13"/>
        <v>100</v>
      </c>
      <c r="H294" s="17">
        <f t="shared" si="14"/>
        <v>100</v>
      </c>
    </row>
    <row r="295" spans="2:8" ht="114.75">
      <c r="B295" s="147" t="s">
        <v>398</v>
      </c>
      <c r="C295" s="11" t="s">
        <v>399</v>
      </c>
      <c r="D295" s="28">
        <f>SUM(D296:D298)</f>
        <v>281436.8</v>
      </c>
      <c r="E295" s="28">
        <f>SUM(E296:E298)</f>
        <v>281436.8</v>
      </c>
      <c r="F295" s="28">
        <f>SUM(F296:F298)</f>
        <v>82935.58</v>
      </c>
      <c r="G295" s="15">
        <f t="shared" si="13"/>
        <v>29.468633810503817</v>
      </c>
      <c r="H295" s="15">
        <f t="shared" si="14"/>
        <v>29.468633810503817</v>
      </c>
    </row>
    <row r="296" spans="2:8" ht="15">
      <c r="B296" s="12">
        <v>2240</v>
      </c>
      <c r="C296" s="13" t="s">
        <v>13</v>
      </c>
      <c r="D296" s="29">
        <v>1350</v>
      </c>
      <c r="E296" s="29">
        <v>1350</v>
      </c>
      <c r="F296" s="29">
        <v>1350</v>
      </c>
      <c r="G296" s="17">
        <f t="shared" si="13"/>
        <v>100</v>
      </c>
      <c r="H296" s="17">
        <f t="shared" si="14"/>
        <v>100</v>
      </c>
    </row>
    <row r="297" spans="2:8" ht="30">
      <c r="B297" s="12" t="s">
        <v>32</v>
      </c>
      <c r="C297" s="13" t="s">
        <v>33</v>
      </c>
      <c r="D297" s="29">
        <v>130086.8</v>
      </c>
      <c r="E297" s="29">
        <v>130086.8</v>
      </c>
      <c r="F297" s="29">
        <v>81585.58</v>
      </c>
      <c r="G297" s="17">
        <f t="shared" si="13"/>
        <v>62.71626329496921</v>
      </c>
      <c r="H297" s="17">
        <f t="shared" si="14"/>
        <v>62.71626329496921</v>
      </c>
    </row>
    <row r="298" spans="2:8" ht="30">
      <c r="B298" s="12" t="s">
        <v>148</v>
      </c>
      <c r="C298" s="13" t="s">
        <v>149</v>
      </c>
      <c r="D298" s="29">
        <v>150000</v>
      </c>
      <c r="E298" s="29">
        <v>150000</v>
      </c>
      <c r="F298" s="29">
        <v>0</v>
      </c>
      <c r="G298" s="17">
        <f t="shared" si="13"/>
        <v>0</v>
      </c>
      <c r="H298" s="17">
        <f t="shared" si="14"/>
        <v>0</v>
      </c>
    </row>
    <row r="299" spans="2:8" ht="29.25">
      <c r="B299" s="10" t="s">
        <v>160</v>
      </c>
      <c r="C299" s="11" t="s">
        <v>161</v>
      </c>
      <c r="D299" s="28">
        <f>SUM(D300:D301)</f>
        <v>295600</v>
      </c>
      <c r="E299" s="28">
        <f>SUM(E300:E301)</f>
        <v>286600</v>
      </c>
      <c r="F299" s="28">
        <f>SUM(F300:F301)</f>
        <v>278524.92000000004</v>
      </c>
      <c r="G299" s="15">
        <f t="shared" si="10"/>
        <v>94.2235859269283</v>
      </c>
      <c r="H299" s="15">
        <f t="shared" si="12"/>
        <v>97.18245638520587</v>
      </c>
    </row>
    <row r="300" spans="2:8" ht="30">
      <c r="B300" s="12" t="s">
        <v>32</v>
      </c>
      <c r="C300" s="13" t="s">
        <v>33</v>
      </c>
      <c r="D300" s="29">
        <v>158200</v>
      </c>
      <c r="E300" s="29">
        <v>149200</v>
      </c>
      <c r="F300" s="29">
        <v>141224.92</v>
      </c>
      <c r="G300" s="17">
        <f t="shared" si="10"/>
        <v>89.26986093552466</v>
      </c>
      <c r="H300" s="17">
        <f t="shared" si="12"/>
        <v>94.65477211796247</v>
      </c>
    </row>
    <row r="301" spans="2:8" ht="30">
      <c r="B301" s="12" t="s">
        <v>148</v>
      </c>
      <c r="C301" s="13" t="s">
        <v>149</v>
      </c>
      <c r="D301" s="29">
        <v>137400</v>
      </c>
      <c r="E301" s="29">
        <v>137400</v>
      </c>
      <c r="F301" s="29">
        <v>137300</v>
      </c>
      <c r="G301" s="17">
        <f t="shared" si="10"/>
        <v>99.92721979621543</v>
      </c>
      <c r="H301" s="17">
        <f t="shared" si="12"/>
        <v>99.92721979621543</v>
      </c>
    </row>
    <row r="302" spans="2:8" ht="18" customHeight="1">
      <c r="B302" s="21" t="s">
        <v>74</v>
      </c>
      <c r="C302" s="22" t="s">
        <v>75</v>
      </c>
      <c r="D302" s="27">
        <f>D303+D308+D317+D321+D329+D315+D323+D325+D327</f>
        <v>4407950.08</v>
      </c>
      <c r="E302" s="27">
        <f>E303+E308+E317+E321+E329+E315+E323+E325+E327</f>
        <v>4099685.0799999996</v>
      </c>
      <c r="F302" s="27">
        <f>F303+F308+F317+F321+F329+F315+F323+F325+F327</f>
        <v>3139973.8099999996</v>
      </c>
      <c r="G302" s="23">
        <f t="shared" si="10"/>
        <v>71.23433235432647</v>
      </c>
      <c r="H302" s="23">
        <f t="shared" si="12"/>
        <v>76.5906099792426</v>
      </c>
    </row>
    <row r="303" spans="2:8" ht="15">
      <c r="B303" s="10" t="s">
        <v>78</v>
      </c>
      <c r="C303" s="11" t="s">
        <v>79</v>
      </c>
      <c r="D303" s="28">
        <f>SUM(D304:D307)</f>
        <v>784812.2</v>
      </c>
      <c r="E303" s="28">
        <f>SUM(E304:E307)</f>
        <v>784812.2</v>
      </c>
      <c r="F303" s="28">
        <f>SUM(F304:F307)</f>
        <v>784383.9</v>
      </c>
      <c r="G303" s="15">
        <f t="shared" si="10"/>
        <v>99.94542643450242</v>
      </c>
      <c r="H303" s="15">
        <f t="shared" si="12"/>
        <v>99.94542643450242</v>
      </c>
    </row>
    <row r="304" spans="2:8" ht="15">
      <c r="B304" s="12" t="s">
        <v>10</v>
      </c>
      <c r="C304" s="13" t="s">
        <v>11</v>
      </c>
      <c r="D304" s="29">
        <v>46952.8</v>
      </c>
      <c r="E304" s="29">
        <v>46952.8</v>
      </c>
      <c r="F304" s="29">
        <v>46952.66</v>
      </c>
      <c r="G304" s="17">
        <f t="shared" si="10"/>
        <v>99.99970182821897</v>
      </c>
      <c r="H304" s="17">
        <f t="shared" si="12"/>
        <v>99.99970182821897</v>
      </c>
    </row>
    <row r="305" spans="2:8" ht="15">
      <c r="B305" s="12" t="s">
        <v>82</v>
      </c>
      <c r="C305" s="13" t="s">
        <v>83</v>
      </c>
      <c r="D305" s="29">
        <v>737807.95</v>
      </c>
      <c r="E305" s="29">
        <v>737807.95</v>
      </c>
      <c r="F305" s="29">
        <v>737379.79</v>
      </c>
      <c r="G305" s="17">
        <f t="shared" si="10"/>
        <v>99.94196863831571</v>
      </c>
      <c r="H305" s="17">
        <f t="shared" si="12"/>
        <v>99.94196863831571</v>
      </c>
    </row>
    <row r="306" spans="2:8" ht="15">
      <c r="B306" s="12" t="s">
        <v>28</v>
      </c>
      <c r="C306" s="13" t="s">
        <v>29</v>
      </c>
      <c r="D306" s="29">
        <v>51.45</v>
      </c>
      <c r="E306" s="29">
        <v>51.45</v>
      </c>
      <c r="F306" s="29">
        <v>51.45</v>
      </c>
      <c r="G306" s="17">
        <f t="shared" si="10"/>
        <v>100</v>
      </c>
      <c r="H306" s="17">
        <f t="shared" si="12"/>
        <v>100</v>
      </c>
    </row>
    <row r="307" spans="2:8" ht="30" hidden="1">
      <c r="B307" s="12" t="s">
        <v>162</v>
      </c>
      <c r="C307" s="13" t="s">
        <v>163</v>
      </c>
      <c r="D307" s="29">
        <v>0</v>
      </c>
      <c r="E307" s="29">
        <v>0</v>
      </c>
      <c r="F307" s="29">
        <v>0</v>
      </c>
      <c r="G307" s="17" t="e">
        <f t="shared" si="10"/>
        <v>#DIV/0!</v>
      </c>
      <c r="H307" s="17" t="e">
        <f t="shared" si="12"/>
        <v>#DIV/0!</v>
      </c>
    </row>
    <row r="308" spans="2:8" ht="29.25">
      <c r="B308" s="10" t="s">
        <v>86</v>
      </c>
      <c r="C308" s="11" t="s">
        <v>87</v>
      </c>
      <c r="D308" s="28">
        <f>SUM(D309:D314)</f>
        <v>2264199.72</v>
      </c>
      <c r="E308" s="28">
        <f>SUM(E309:E314)</f>
        <v>2264199.72</v>
      </c>
      <c r="F308" s="28">
        <f>SUM(F309:F314)</f>
        <v>2206305.75</v>
      </c>
      <c r="G308" s="15">
        <f t="shared" si="10"/>
        <v>97.44307140891263</v>
      </c>
      <c r="H308" s="15">
        <f t="shared" si="12"/>
        <v>97.44307140891263</v>
      </c>
    </row>
    <row r="309" spans="2:8" ht="15">
      <c r="B309" s="12" t="s">
        <v>10</v>
      </c>
      <c r="C309" s="13" t="s">
        <v>11</v>
      </c>
      <c r="D309" s="29">
        <v>191616.81</v>
      </c>
      <c r="E309" s="29">
        <v>191616.81</v>
      </c>
      <c r="F309" s="29">
        <v>180716.81</v>
      </c>
      <c r="G309" s="17">
        <f t="shared" si="10"/>
        <v>94.3115637923416</v>
      </c>
      <c r="H309" s="17">
        <f t="shared" si="12"/>
        <v>94.3115637923416</v>
      </c>
    </row>
    <row r="310" spans="2:8" ht="15">
      <c r="B310" s="12" t="s">
        <v>82</v>
      </c>
      <c r="C310" s="13" t="s">
        <v>83</v>
      </c>
      <c r="D310" s="29">
        <v>1428557.08</v>
      </c>
      <c r="E310" s="29">
        <v>1428557.08</v>
      </c>
      <c r="F310" s="29">
        <v>1389933.11</v>
      </c>
      <c r="G310" s="17">
        <f t="shared" si="10"/>
        <v>97.29629494398641</v>
      </c>
      <c r="H310" s="17">
        <f t="shared" si="12"/>
        <v>97.29629494398641</v>
      </c>
    </row>
    <row r="311" spans="2:8" ht="15">
      <c r="B311" s="12" t="s">
        <v>12</v>
      </c>
      <c r="C311" s="13" t="s">
        <v>13</v>
      </c>
      <c r="D311" s="29">
        <v>10620</v>
      </c>
      <c r="E311" s="29">
        <v>10620</v>
      </c>
      <c r="F311" s="29">
        <v>10620</v>
      </c>
      <c r="G311" s="17">
        <f t="shared" si="10"/>
        <v>100</v>
      </c>
      <c r="H311" s="17">
        <f t="shared" si="12"/>
        <v>100</v>
      </c>
    </row>
    <row r="312" spans="2:8" ht="30">
      <c r="B312" s="12" t="s">
        <v>24</v>
      </c>
      <c r="C312" s="13" t="s">
        <v>25</v>
      </c>
      <c r="D312" s="29">
        <v>8800</v>
      </c>
      <c r="E312" s="29">
        <v>8800</v>
      </c>
      <c r="F312" s="29">
        <v>8800</v>
      </c>
      <c r="G312" s="17">
        <f t="shared" si="10"/>
        <v>100</v>
      </c>
      <c r="H312" s="17">
        <f t="shared" si="12"/>
        <v>100</v>
      </c>
    </row>
    <row r="313" spans="2:8" ht="15">
      <c r="B313" s="12" t="s">
        <v>28</v>
      </c>
      <c r="C313" s="13" t="s">
        <v>29</v>
      </c>
      <c r="D313" s="29">
        <v>3318.71</v>
      </c>
      <c r="E313" s="29">
        <v>3318.71</v>
      </c>
      <c r="F313" s="29">
        <v>3318.71</v>
      </c>
      <c r="G313" s="17">
        <f t="shared" si="10"/>
        <v>100</v>
      </c>
      <c r="H313" s="17">
        <f t="shared" si="12"/>
        <v>100</v>
      </c>
    </row>
    <row r="314" spans="2:8" ht="30">
      <c r="B314" s="12" t="s">
        <v>162</v>
      </c>
      <c r="C314" s="13" t="s">
        <v>163</v>
      </c>
      <c r="D314" s="29">
        <v>621287.12</v>
      </c>
      <c r="E314" s="29">
        <v>621287.12</v>
      </c>
      <c r="F314" s="29">
        <v>612917.12</v>
      </c>
      <c r="G314" s="17">
        <f t="shared" si="10"/>
        <v>98.65279679385596</v>
      </c>
      <c r="H314" s="17">
        <f t="shared" si="12"/>
        <v>98.65279679385596</v>
      </c>
    </row>
    <row r="315" spans="2:8" ht="29.25">
      <c r="B315" s="147" t="s">
        <v>386</v>
      </c>
      <c r="C315" s="11" t="s">
        <v>87</v>
      </c>
      <c r="D315" s="25">
        <f>SUM(D316)</f>
        <v>19576</v>
      </c>
      <c r="E315" s="25">
        <f>SUM(E316)</f>
        <v>19576</v>
      </c>
      <c r="F315" s="25">
        <f>SUM(F316)</f>
        <v>0</v>
      </c>
      <c r="G315" s="15">
        <f t="shared" si="10"/>
        <v>0</v>
      </c>
      <c r="H315" s="15">
        <f t="shared" si="12"/>
        <v>0</v>
      </c>
    </row>
    <row r="316" spans="2:8" ht="30">
      <c r="B316" s="12" t="s">
        <v>162</v>
      </c>
      <c r="C316" s="13" t="s">
        <v>163</v>
      </c>
      <c r="D316" s="29">
        <v>19576</v>
      </c>
      <c r="E316" s="29">
        <v>19576</v>
      </c>
      <c r="F316" s="29">
        <v>0</v>
      </c>
      <c r="G316" s="17">
        <f>F316/D316*100</f>
        <v>0</v>
      </c>
      <c r="H316" s="17">
        <f>F316/E316*100</f>
        <v>0</v>
      </c>
    </row>
    <row r="317" spans="2:8" ht="43.5">
      <c r="B317" s="10" t="s">
        <v>89</v>
      </c>
      <c r="C317" s="11" t="s">
        <v>90</v>
      </c>
      <c r="D317" s="28">
        <f>SUM(D318:D320)</f>
        <v>55974.8</v>
      </c>
      <c r="E317" s="28">
        <f>SUM(E318:E320)</f>
        <v>55974.8</v>
      </c>
      <c r="F317" s="28">
        <f>SUM(F318:F320)</f>
        <v>55974.8</v>
      </c>
      <c r="G317" s="15">
        <f t="shared" si="10"/>
        <v>100</v>
      </c>
      <c r="H317" s="15">
        <f t="shared" si="12"/>
        <v>100</v>
      </c>
    </row>
    <row r="318" spans="2:8" ht="15">
      <c r="B318" s="12" t="s">
        <v>10</v>
      </c>
      <c r="C318" s="13" t="s">
        <v>11</v>
      </c>
      <c r="D318" s="29">
        <v>42074.8</v>
      </c>
      <c r="E318" s="29">
        <v>42074.8</v>
      </c>
      <c r="F318" s="29">
        <v>42074.8</v>
      </c>
      <c r="G318" s="17">
        <f aca="true" t="shared" si="15" ref="G318:G345">F318/D318*100</f>
        <v>100</v>
      </c>
      <c r="H318" s="17">
        <f t="shared" si="12"/>
        <v>100</v>
      </c>
    </row>
    <row r="319" spans="2:8" ht="15">
      <c r="B319" s="12" t="s">
        <v>12</v>
      </c>
      <c r="C319" s="13" t="s">
        <v>13</v>
      </c>
      <c r="D319" s="29">
        <v>100</v>
      </c>
      <c r="E319" s="29">
        <v>100</v>
      </c>
      <c r="F319" s="29">
        <v>100</v>
      </c>
      <c r="G319" s="17">
        <f t="shared" si="15"/>
        <v>100</v>
      </c>
      <c r="H319" s="17">
        <f t="shared" si="12"/>
        <v>100</v>
      </c>
    </row>
    <row r="320" spans="2:8" ht="30">
      <c r="B320" s="12" t="s">
        <v>162</v>
      </c>
      <c r="C320" s="13" t="s">
        <v>163</v>
      </c>
      <c r="D320" s="29">
        <v>13800</v>
      </c>
      <c r="E320" s="29">
        <v>13800</v>
      </c>
      <c r="F320" s="29">
        <v>13800</v>
      </c>
      <c r="G320" s="17">
        <f t="shared" si="15"/>
        <v>100</v>
      </c>
      <c r="H320" s="17">
        <f t="shared" si="12"/>
        <v>100</v>
      </c>
    </row>
    <row r="321" spans="2:8" ht="43.5">
      <c r="B321" s="10" t="s">
        <v>95</v>
      </c>
      <c r="C321" s="11" t="s">
        <v>96</v>
      </c>
      <c r="D321" s="28">
        <f>SUM(D322)</f>
        <v>21871.36</v>
      </c>
      <c r="E321" s="28">
        <f>SUM(E322)</f>
        <v>21871.36</v>
      </c>
      <c r="F321" s="28">
        <f>SUM(F322)</f>
        <v>21871.36</v>
      </c>
      <c r="G321" s="15">
        <f t="shared" si="15"/>
        <v>100</v>
      </c>
      <c r="H321" s="15">
        <f t="shared" si="12"/>
        <v>100</v>
      </c>
    </row>
    <row r="322" spans="2:8" ht="30">
      <c r="B322" s="12" t="s">
        <v>162</v>
      </c>
      <c r="C322" s="13" t="s">
        <v>163</v>
      </c>
      <c r="D322" s="29">
        <v>21871.36</v>
      </c>
      <c r="E322" s="29">
        <v>21871.36</v>
      </c>
      <c r="F322" s="29">
        <v>21871.36</v>
      </c>
      <c r="G322" s="17">
        <f t="shared" si="15"/>
        <v>100</v>
      </c>
      <c r="H322" s="17">
        <f t="shared" si="12"/>
        <v>100</v>
      </c>
    </row>
    <row r="323" spans="2:8" ht="72">
      <c r="B323" s="147" t="s">
        <v>387</v>
      </c>
      <c r="C323" s="11" t="s">
        <v>388</v>
      </c>
      <c r="D323" s="25">
        <f>SUM(D324)</f>
        <v>53624</v>
      </c>
      <c r="E323" s="25">
        <f>SUM(E324)</f>
        <v>53624</v>
      </c>
      <c r="F323" s="25">
        <f>SUM(F324)</f>
        <v>0</v>
      </c>
      <c r="G323" s="15">
        <f t="shared" si="15"/>
        <v>0</v>
      </c>
      <c r="H323" s="15">
        <f t="shared" si="12"/>
        <v>0</v>
      </c>
    </row>
    <row r="324" spans="2:8" ht="30">
      <c r="B324" s="12" t="s">
        <v>162</v>
      </c>
      <c r="C324" s="13" t="s">
        <v>163</v>
      </c>
      <c r="D324" s="29">
        <v>53624</v>
      </c>
      <c r="E324" s="29">
        <v>53624</v>
      </c>
      <c r="F324" s="29">
        <v>0</v>
      </c>
      <c r="G324" s="17">
        <f>F324/D324*100</f>
        <v>0</v>
      </c>
      <c r="H324" s="17">
        <f>F324/E324*100</f>
        <v>0</v>
      </c>
    </row>
    <row r="325" spans="2:8" ht="72">
      <c r="B325" s="147" t="s">
        <v>389</v>
      </c>
      <c r="C325" s="11" t="s">
        <v>390</v>
      </c>
      <c r="D325" s="25">
        <f>SUM(D326)</f>
        <v>482614</v>
      </c>
      <c r="E325" s="25">
        <f>SUM(E326)</f>
        <v>482614</v>
      </c>
      <c r="F325" s="25">
        <f>SUM(F326)</f>
        <v>0</v>
      </c>
      <c r="G325" s="15">
        <f t="shared" si="15"/>
        <v>0</v>
      </c>
      <c r="H325" s="15">
        <f t="shared" si="12"/>
        <v>0</v>
      </c>
    </row>
    <row r="326" spans="2:8" ht="30">
      <c r="B326" s="12" t="s">
        <v>162</v>
      </c>
      <c r="C326" s="13" t="s">
        <v>163</v>
      </c>
      <c r="D326" s="29">
        <v>482614</v>
      </c>
      <c r="E326" s="29">
        <v>482614</v>
      </c>
      <c r="F326" s="29">
        <v>0</v>
      </c>
      <c r="G326" s="17">
        <f>F326/D326*100</f>
        <v>0</v>
      </c>
      <c r="H326" s="17">
        <f>F326/E326*100</f>
        <v>0</v>
      </c>
    </row>
    <row r="327" spans="2:8" ht="57.75">
      <c r="B327" s="10" t="s">
        <v>101</v>
      </c>
      <c r="C327" s="11" t="s">
        <v>102</v>
      </c>
      <c r="D327" s="28">
        <f>SUM(D328)</f>
        <v>370840</v>
      </c>
      <c r="E327" s="28">
        <f>SUM(E328)</f>
        <v>109190</v>
      </c>
      <c r="F327" s="28">
        <f>SUM(F328)</f>
        <v>0</v>
      </c>
      <c r="G327" s="15">
        <f>F327/D327*100</f>
        <v>0</v>
      </c>
      <c r="H327" s="15">
        <f>F327/E327*100</f>
        <v>0</v>
      </c>
    </row>
    <row r="328" spans="2:8" ht="30">
      <c r="B328" s="12" t="s">
        <v>162</v>
      </c>
      <c r="C328" s="13" t="s">
        <v>163</v>
      </c>
      <c r="D328" s="29">
        <v>370840</v>
      </c>
      <c r="E328" s="29">
        <v>109190</v>
      </c>
      <c r="F328" s="29">
        <v>0</v>
      </c>
      <c r="G328" s="17">
        <f>F328/D328*100</f>
        <v>0</v>
      </c>
      <c r="H328" s="17">
        <f>F328/E328*100</f>
        <v>0</v>
      </c>
    </row>
    <row r="329" spans="2:8" ht="43.5">
      <c r="B329" s="10" t="s">
        <v>156</v>
      </c>
      <c r="C329" s="11" t="s">
        <v>157</v>
      </c>
      <c r="D329" s="28">
        <f>D330</f>
        <v>354438</v>
      </c>
      <c r="E329" s="28">
        <f>E330</f>
        <v>307823</v>
      </c>
      <c r="F329" s="28">
        <f>F330</f>
        <v>71438</v>
      </c>
      <c r="G329" s="15">
        <f>F329/D329*100</f>
        <v>20.155288089877494</v>
      </c>
      <c r="H329" s="15">
        <f>F329/E329*100</f>
        <v>23.20749261751071</v>
      </c>
    </row>
    <row r="330" spans="2:8" ht="30">
      <c r="B330" s="12" t="s">
        <v>162</v>
      </c>
      <c r="C330" s="13" t="s">
        <v>163</v>
      </c>
      <c r="D330" s="29">
        <v>354438</v>
      </c>
      <c r="E330" s="29">
        <v>307823</v>
      </c>
      <c r="F330" s="29">
        <v>71438</v>
      </c>
      <c r="G330" s="17">
        <f>F330/D330*100</f>
        <v>20.155288089877494</v>
      </c>
      <c r="H330" s="17">
        <f>F330/E330*100</f>
        <v>23.20749261751071</v>
      </c>
    </row>
    <row r="331" spans="2:8" ht="29.25">
      <c r="B331" s="21" t="s">
        <v>105</v>
      </c>
      <c r="C331" s="22" t="s">
        <v>106</v>
      </c>
      <c r="D331" s="27">
        <f>D332+D336+D338</f>
        <v>306157.35</v>
      </c>
      <c r="E331" s="27">
        <f>E332+E336+E338</f>
        <v>306157.35</v>
      </c>
      <c r="F331" s="27">
        <f>F332+F336+F338</f>
        <v>217127.06</v>
      </c>
      <c r="G331" s="23">
        <f t="shared" si="15"/>
        <v>70.92008733417637</v>
      </c>
      <c r="H331" s="23">
        <f t="shared" si="12"/>
        <v>70.92008733417637</v>
      </c>
    </row>
    <row r="332" spans="2:8" ht="29.25">
      <c r="B332" s="10" t="s">
        <v>108</v>
      </c>
      <c r="C332" s="11" t="s">
        <v>109</v>
      </c>
      <c r="D332" s="28">
        <f>SUM(D333:D335)</f>
        <v>168299.04</v>
      </c>
      <c r="E332" s="28">
        <f>SUM(E333:E335)</f>
        <v>168299.04</v>
      </c>
      <c r="F332" s="28">
        <f>SUM(F333:F335)</f>
        <v>98468.75</v>
      </c>
      <c r="G332" s="15">
        <f t="shared" si="15"/>
        <v>58.50820658275888</v>
      </c>
      <c r="H332" s="15">
        <f t="shared" si="12"/>
        <v>58.50820658275888</v>
      </c>
    </row>
    <row r="333" spans="2:8" ht="15">
      <c r="B333" s="12" t="s">
        <v>6</v>
      </c>
      <c r="C333" s="13" t="s">
        <v>7</v>
      </c>
      <c r="D333" s="29">
        <v>133300</v>
      </c>
      <c r="E333" s="29">
        <v>133300</v>
      </c>
      <c r="F333" s="29">
        <v>75665.03</v>
      </c>
      <c r="G333" s="17">
        <f t="shared" si="15"/>
        <v>56.76296324081021</v>
      </c>
      <c r="H333" s="17">
        <f t="shared" si="12"/>
        <v>56.76296324081021</v>
      </c>
    </row>
    <row r="334" spans="2:8" ht="15">
      <c r="B334" s="12" t="s">
        <v>8</v>
      </c>
      <c r="C334" s="13" t="s">
        <v>9</v>
      </c>
      <c r="D334" s="29">
        <v>33369.04</v>
      </c>
      <c r="E334" s="29">
        <v>33369.04</v>
      </c>
      <c r="F334" s="29">
        <v>21173.72</v>
      </c>
      <c r="G334" s="17">
        <f>F334/D334*100</f>
        <v>63.45318894400318</v>
      </c>
      <c r="H334" s="17">
        <f>F334/E334*100</f>
        <v>63.45318894400318</v>
      </c>
    </row>
    <row r="335" spans="2:8" ht="15">
      <c r="B335" s="12" t="s">
        <v>12</v>
      </c>
      <c r="C335" s="13" t="s">
        <v>13</v>
      </c>
      <c r="D335" s="29">
        <v>1630</v>
      </c>
      <c r="E335" s="29">
        <v>1630</v>
      </c>
      <c r="F335" s="29">
        <v>1630</v>
      </c>
      <c r="G335" s="17">
        <f>F335/D335*100</f>
        <v>100</v>
      </c>
      <c r="H335" s="17">
        <f>F335/E335*100</f>
        <v>100</v>
      </c>
    </row>
    <row r="336" spans="2:8" ht="15">
      <c r="B336" s="10" t="s">
        <v>112</v>
      </c>
      <c r="C336" s="11" t="s">
        <v>113</v>
      </c>
      <c r="D336" s="28">
        <f>SUM(D337)</f>
        <v>114578.81</v>
      </c>
      <c r="E336" s="28">
        <f>SUM(E337)</f>
        <v>114578.81</v>
      </c>
      <c r="F336" s="28">
        <f>SUM(F337)</f>
        <v>114578.81</v>
      </c>
      <c r="G336" s="15">
        <f t="shared" si="15"/>
        <v>100</v>
      </c>
      <c r="H336" s="15">
        <f t="shared" si="12"/>
        <v>100</v>
      </c>
    </row>
    <row r="337" spans="2:8" ht="30">
      <c r="B337" s="12" t="s">
        <v>162</v>
      </c>
      <c r="C337" s="13" t="s">
        <v>163</v>
      </c>
      <c r="D337" s="29">
        <v>114578.81</v>
      </c>
      <c r="E337" s="29">
        <v>114578.81</v>
      </c>
      <c r="F337" s="29">
        <v>114578.81</v>
      </c>
      <c r="G337" s="17">
        <f t="shared" si="15"/>
        <v>100</v>
      </c>
      <c r="H337" s="17">
        <f t="shared" si="12"/>
        <v>100</v>
      </c>
    </row>
    <row r="338" spans="2:8" ht="43.5">
      <c r="B338" s="10" t="s">
        <v>116</v>
      </c>
      <c r="C338" s="11" t="s">
        <v>117</v>
      </c>
      <c r="D338" s="28">
        <f>SUM(D339:D340)</f>
        <v>23279.5</v>
      </c>
      <c r="E338" s="28">
        <f>SUM(E339:E340)</f>
        <v>23279.5</v>
      </c>
      <c r="F338" s="28">
        <f>SUM(F339:F340)</f>
        <v>4079.5</v>
      </c>
      <c r="G338" s="15">
        <f t="shared" si="15"/>
        <v>17.524001804162463</v>
      </c>
      <c r="H338" s="15">
        <f t="shared" si="12"/>
        <v>17.524001804162463</v>
      </c>
    </row>
    <row r="339" spans="2:8" ht="15">
      <c r="B339" s="12" t="s">
        <v>10</v>
      </c>
      <c r="C339" s="13" t="s">
        <v>11</v>
      </c>
      <c r="D339" s="29">
        <v>11279.5</v>
      </c>
      <c r="E339" s="29">
        <v>11279.5</v>
      </c>
      <c r="F339" s="29">
        <v>4079.5</v>
      </c>
      <c r="G339" s="17">
        <f t="shared" si="15"/>
        <v>36.16738330599761</v>
      </c>
      <c r="H339" s="17">
        <f t="shared" si="12"/>
        <v>36.16738330599761</v>
      </c>
    </row>
    <row r="340" spans="2:8" ht="30">
      <c r="B340" s="12" t="s">
        <v>162</v>
      </c>
      <c r="C340" s="13" t="s">
        <v>163</v>
      </c>
      <c r="D340" s="29">
        <v>12000</v>
      </c>
      <c r="E340" s="29">
        <v>12000</v>
      </c>
      <c r="F340" s="29">
        <v>0</v>
      </c>
      <c r="G340" s="17">
        <f t="shared" si="15"/>
        <v>0</v>
      </c>
      <c r="H340" s="17">
        <f t="shared" si="12"/>
        <v>0</v>
      </c>
    </row>
    <row r="341" spans="2:8" ht="15">
      <c r="B341" s="21" t="s">
        <v>134</v>
      </c>
      <c r="C341" s="22" t="s">
        <v>135</v>
      </c>
      <c r="D341" s="27">
        <f aca="true" t="shared" si="16" ref="D341:F342">D342</f>
        <v>2010000</v>
      </c>
      <c r="E341" s="27">
        <f t="shared" si="16"/>
        <v>2010000</v>
      </c>
      <c r="F341" s="27">
        <f t="shared" si="16"/>
        <v>0</v>
      </c>
      <c r="G341" s="23">
        <f t="shared" si="15"/>
        <v>0</v>
      </c>
      <c r="H341" s="23">
        <f t="shared" si="12"/>
        <v>0</v>
      </c>
    </row>
    <row r="342" spans="2:8" ht="15">
      <c r="B342" s="10" t="s">
        <v>164</v>
      </c>
      <c r="C342" s="11" t="s">
        <v>165</v>
      </c>
      <c r="D342" s="28">
        <f t="shared" si="16"/>
        <v>2010000</v>
      </c>
      <c r="E342" s="28">
        <f t="shared" si="16"/>
        <v>2010000</v>
      </c>
      <c r="F342" s="28">
        <f t="shared" si="16"/>
        <v>0</v>
      </c>
      <c r="G342" s="15">
        <f t="shared" si="15"/>
        <v>0</v>
      </c>
      <c r="H342" s="15">
        <f t="shared" si="12"/>
        <v>0</v>
      </c>
    </row>
    <row r="343" spans="2:8" ht="30">
      <c r="B343" s="12" t="s">
        <v>166</v>
      </c>
      <c r="C343" s="13" t="s">
        <v>167</v>
      </c>
      <c r="D343" s="29">
        <v>2010000</v>
      </c>
      <c r="E343" s="29">
        <v>2010000</v>
      </c>
      <c r="F343" s="29">
        <v>0</v>
      </c>
      <c r="G343" s="17">
        <f t="shared" si="15"/>
        <v>0</v>
      </c>
      <c r="H343" s="17">
        <f t="shared" si="12"/>
        <v>0</v>
      </c>
    </row>
    <row r="344" spans="2:8" ht="15">
      <c r="B344" s="187" t="s">
        <v>169</v>
      </c>
      <c r="C344" s="187"/>
      <c r="D344" s="28">
        <f>D270+D302+D331+D341</f>
        <v>22015890.740000002</v>
      </c>
      <c r="E344" s="28">
        <f>E270+E302+E331+E341</f>
        <v>16962625.740000002</v>
      </c>
      <c r="F344" s="28">
        <f>F270+F302+F331+F341</f>
        <v>9281901.34</v>
      </c>
      <c r="G344" s="15">
        <f t="shared" si="15"/>
        <v>42.16000819415403</v>
      </c>
      <c r="H344" s="15">
        <f t="shared" si="12"/>
        <v>54.71972017935944</v>
      </c>
    </row>
    <row r="345" spans="2:8" ht="15">
      <c r="B345" s="190" t="s">
        <v>170</v>
      </c>
      <c r="C345" s="191"/>
      <c r="D345" s="30">
        <f>D344+D264</f>
        <v>287748407.48</v>
      </c>
      <c r="E345" s="30">
        <f>E344+E264</f>
        <v>242007961.48000002</v>
      </c>
      <c r="F345" s="30">
        <f>F344+F264</f>
        <v>208283830.87</v>
      </c>
      <c r="G345" s="15">
        <f t="shared" si="15"/>
        <v>72.38400820149693</v>
      </c>
      <c r="H345" s="15">
        <f t="shared" si="12"/>
        <v>86.06486728628263</v>
      </c>
    </row>
    <row r="346" spans="4:8" ht="15">
      <c r="D346" s="16"/>
      <c r="E346" s="16"/>
      <c r="F346" s="16"/>
      <c r="G346" s="16"/>
      <c r="H346" s="16"/>
    </row>
    <row r="347" spans="4:8" ht="15">
      <c r="D347" s="16"/>
      <c r="E347" s="16"/>
      <c r="F347" s="16"/>
      <c r="G347" s="16"/>
      <c r="H347" s="16"/>
    </row>
    <row r="348" spans="2:8" ht="15.75">
      <c r="B348" s="185" t="s">
        <v>178</v>
      </c>
      <c r="C348" s="186"/>
      <c r="D348" s="186"/>
      <c r="E348" s="186"/>
      <c r="F348" s="186"/>
      <c r="G348" s="186"/>
      <c r="H348" s="186"/>
    </row>
    <row r="349" spans="4:8" ht="15">
      <c r="D349" s="16"/>
      <c r="E349" s="16"/>
      <c r="F349" s="16"/>
      <c r="G349" s="16"/>
      <c r="H349" s="16"/>
    </row>
    <row r="350" spans="4:8" ht="15">
      <c r="D350" s="16"/>
      <c r="E350" s="16"/>
      <c r="F350" s="16"/>
      <c r="G350" s="16"/>
      <c r="H350" s="16"/>
    </row>
    <row r="351" spans="4:8" ht="15">
      <c r="D351" s="16"/>
      <c r="E351" s="16"/>
      <c r="F351" s="16"/>
      <c r="G351" s="16"/>
      <c r="H351" s="16"/>
    </row>
    <row r="352" spans="4:8" ht="15">
      <c r="D352" s="16"/>
      <c r="E352" s="16"/>
      <c r="F352" s="16"/>
      <c r="G352" s="16"/>
      <c r="H352" s="16"/>
    </row>
    <row r="353" spans="4:8" ht="15">
      <c r="D353" s="16"/>
      <c r="E353" s="16"/>
      <c r="F353" s="16"/>
      <c r="G353" s="16"/>
      <c r="H353" s="16"/>
    </row>
    <row r="354" spans="4:8" ht="15">
      <c r="D354" s="16"/>
      <c r="E354" s="16"/>
      <c r="F354" s="16"/>
      <c r="G354" s="16"/>
      <c r="H354" s="16"/>
    </row>
    <row r="355" spans="4:8" ht="15">
      <c r="D355" s="16"/>
      <c r="E355" s="16"/>
      <c r="F355" s="16"/>
      <c r="G355" s="16"/>
      <c r="H355" s="16"/>
    </row>
    <row r="356" spans="4:8" ht="15">
      <c r="D356" s="16"/>
      <c r="E356" s="16"/>
      <c r="F356" s="16"/>
      <c r="G356" s="16"/>
      <c r="H356" s="16"/>
    </row>
    <row r="357" spans="4:8" ht="15">
      <c r="D357" s="16"/>
      <c r="E357" s="16"/>
      <c r="F357" s="16"/>
      <c r="G357" s="16"/>
      <c r="H357" s="16"/>
    </row>
    <row r="358" spans="4:8" ht="15">
      <c r="D358" s="16"/>
      <c r="E358" s="16"/>
      <c r="F358" s="16"/>
      <c r="G358" s="16"/>
      <c r="H358" s="16"/>
    </row>
    <row r="359" spans="4:8" ht="15">
      <c r="D359" s="16"/>
      <c r="E359" s="16"/>
      <c r="F359" s="16"/>
      <c r="G359" s="16"/>
      <c r="H359" s="16"/>
    </row>
    <row r="360" spans="4:8" ht="15">
      <c r="D360" s="16"/>
      <c r="E360" s="16"/>
      <c r="F360" s="16"/>
      <c r="G360" s="16"/>
      <c r="H360" s="16"/>
    </row>
    <row r="361" spans="4:8" ht="15">
      <c r="D361" s="16"/>
      <c r="E361" s="16"/>
      <c r="F361" s="16"/>
      <c r="G361" s="16"/>
      <c r="H361" s="16"/>
    </row>
    <row r="362" spans="4:8" ht="15">
      <c r="D362" s="16"/>
      <c r="E362" s="16"/>
      <c r="F362" s="16"/>
      <c r="G362" s="16"/>
      <c r="H362" s="16"/>
    </row>
    <row r="363" spans="4:8" ht="15">
      <c r="D363" s="16"/>
      <c r="E363" s="16"/>
      <c r="F363" s="16"/>
      <c r="G363" s="16"/>
      <c r="H363" s="16"/>
    </row>
    <row r="364" spans="4:8" ht="15">
      <c r="D364" s="16"/>
      <c r="E364" s="16"/>
      <c r="F364" s="16"/>
      <c r="G364" s="16"/>
      <c r="H364" s="16"/>
    </row>
    <row r="365" spans="4:8" ht="15">
      <c r="D365" s="16"/>
      <c r="E365" s="16"/>
      <c r="F365" s="16"/>
      <c r="G365" s="16"/>
      <c r="H365" s="16"/>
    </row>
    <row r="366" spans="4:8" ht="15">
      <c r="D366" s="16"/>
      <c r="E366" s="16"/>
      <c r="F366" s="16"/>
      <c r="G366" s="16"/>
      <c r="H366" s="16"/>
    </row>
    <row r="367" spans="4:8" ht="15">
      <c r="D367" s="16"/>
      <c r="E367" s="16"/>
      <c r="F367" s="16"/>
      <c r="G367" s="16"/>
      <c r="H367" s="16"/>
    </row>
    <row r="368" spans="4:8" ht="15">
      <c r="D368" s="16"/>
      <c r="E368" s="16"/>
      <c r="F368" s="16"/>
      <c r="G368" s="16"/>
      <c r="H368" s="16"/>
    </row>
    <row r="369" spans="4:8" ht="15">
      <c r="D369" s="16"/>
      <c r="E369" s="16"/>
      <c r="F369" s="16"/>
      <c r="G369" s="16"/>
      <c r="H369" s="16"/>
    </row>
    <row r="370" spans="4:8" ht="15">
      <c r="D370" s="16"/>
      <c r="E370" s="16"/>
      <c r="F370" s="16"/>
      <c r="G370" s="16"/>
      <c r="H370" s="16"/>
    </row>
    <row r="371" spans="4:8" ht="15">
      <c r="D371" s="16"/>
      <c r="E371" s="16"/>
      <c r="F371" s="16"/>
      <c r="G371" s="16"/>
      <c r="H371" s="16"/>
    </row>
    <row r="372" spans="4:8" ht="15">
      <c r="D372" s="16"/>
      <c r="E372" s="16"/>
      <c r="F372" s="16"/>
      <c r="G372" s="16"/>
      <c r="H372" s="16"/>
    </row>
    <row r="373" spans="4:8" ht="15">
      <c r="D373" s="16"/>
      <c r="E373" s="16"/>
      <c r="F373" s="16"/>
      <c r="G373" s="16"/>
      <c r="H373" s="16"/>
    </row>
    <row r="374" spans="4:8" ht="15">
      <c r="D374" s="16"/>
      <c r="E374" s="16"/>
      <c r="F374" s="16"/>
      <c r="G374" s="16"/>
      <c r="H374" s="16"/>
    </row>
    <row r="375" spans="4:8" ht="15">
      <c r="D375" s="16"/>
      <c r="E375" s="16"/>
      <c r="F375" s="16"/>
      <c r="G375" s="16"/>
      <c r="H375" s="16"/>
    </row>
    <row r="376" spans="4:8" ht="15">
      <c r="D376" s="16"/>
      <c r="E376" s="16"/>
      <c r="F376" s="16"/>
      <c r="G376" s="16"/>
      <c r="H376" s="16"/>
    </row>
    <row r="377" spans="4:8" ht="15">
      <c r="D377" s="16"/>
      <c r="E377" s="16"/>
      <c r="F377" s="16"/>
      <c r="G377" s="16"/>
      <c r="H377" s="16"/>
    </row>
    <row r="378" spans="4:8" ht="15">
      <c r="D378" s="16"/>
      <c r="E378" s="16"/>
      <c r="F378" s="16"/>
      <c r="G378" s="16"/>
      <c r="H378" s="16"/>
    </row>
    <row r="379" spans="4:8" ht="15">
      <c r="D379" s="16"/>
      <c r="E379" s="16"/>
      <c r="F379" s="16"/>
      <c r="G379" s="16"/>
      <c r="H379" s="16"/>
    </row>
    <row r="380" spans="4:8" ht="15">
      <c r="D380" s="16"/>
      <c r="E380" s="16"/>
      <c r="F380" s="16"/>
      <c r="G380" s="16"/>
      <c r="H380" s="16"/>
    </row>
    <row r="381" spans="4:8" ht="15">
      <c r="D381" s="16"/>
      <c r="E381" s="16"/>
      <c r="F381" s="16"/>
      <c r="G381" s="16"/>
      <c r="H381" s="16"/>
    </row>
    <row r="382" spans="4:8" ht="15">
      <c r="D382" s="16"/>
      <c r="E382" s="16"/>
      <c r="F382" s="16"/>
      <c r="G382" s="16"/>
      <c r="H382" s="16"/>
    </row>
    <row r="383" spans="4:8" ht="15">
      <c r="D383" s="16"/>
      <c r="E383" s="16"/>
      <c r="F383" s="16"/>
      <c r="G383" s="16"/>
      <c r="H383" s="16"/>
    </row>
    <row r="384" spans="4:8" ht="15">
      <c r="D384" s="16"/>
      <c r="E384" s="16"/>
      <c r="F384" s="16"/>
      <c r="G384" s="16"/>
      <c r="H384" s="16"/>
    </row>
    <row r="385" spans="4:8" ht="15">
      <c r="D385" s="16"/>
      <c r="E385" s="16"/>
      <c r="F385" s="16"/>
      <c r="G385" s="16"/>
      <c r="H385" s="16"/>
    </row>
    <row r="386" spans="4:8" ht="15">
      <c r="D386" s="16"/>
      <c r="E386" s="16"/>
      <c r="F386" s="16"/>
      <c r="G386" s="16"/>
      <c r="H386" s="16"/>
    </row>
    <row r="387" spans="4:8" ht="15">
      <c r="D387" s="16"/>
      <c r="E387" s="16"/>
      <c r="F387" s="16"/>
      <c r="G387" s="16"/>
      <c r="H387" s="16"/>
    </row>
    <row r="388" spans="4:8" ht="15">
      <c r="D388" s="16"/>
      <c r="E388" s="16"/>
      <c r="F388" s="16"/>
      <c r="G388" s="16"/>
      <c r="H388" s="16"/>
    </row>
    <row r="389" spans="4:8" ht="15">
      <c r="D389" s="16"/>
      <c r="E389" s="16"/>
      <c r="F389" s="16"/>
      <c r="G389" s="16"/>
      <c r="H389" s="16"/>
    </row>
    <row r="390" spans="4:8" ht="15">
      <c r="D390" s="16"/>
      <c r="E390" s="16"/>
      <c r="F390" s="16"/>
      <c r="G390" s="16"/>
      <c r="H390" s="16"/>
    </row>
    <row r="391" spans="4:8" ht="15">
      <c r="D391" s="16"/>
      <c r="E391" s="16"/>
      <c r="F391" s="16"/>
      <c r="G391" s="16"/>
      <c r="H391" s="16"/>
    </row>
    <row r="392" spans="4:8" ht="15">
      <c r="D392" s="16"/>
      <c r="E392" s="16"/>
      <c r="F392" s="16"/>
      <c r="G392" s="16"/>
      <c r="H392" s="16"/>
    </row>
    <row r="393" spans="4:8" ht="15">
      <c r="D393" s="16"/>
      <c r="E393" s="16"/>
      <c r="F393" s="16"/>
      <c r="G393" s="16"/>
      <c r="H393" s="16"/>
    </row>
    <row r="394" spans="4:8" ht="15">
      <c r="D394" s="16"/>
      <c r="E394" s="16"/>
      <c r="F394" s="16"/>
      <c r="G394" s="16"/>
      <c r="H394" s="16"/>
    </row>
    <row r="395" spans="4:8" ht="15">
      <c r="D395" s="16"/>
      <c r="E395" s="16"/>
      <c r="F395" s="16"/>
      <c r="G395" s="16"/>
      <c r="H395" s="16"/>
    </row>
    <row r="396" spans="4:8" ht="15">
      <c r="D396" s="16"/>
      <c r="E396" s="16"/>
      <c r="F396" s="16"/>
      <c r="G396" s="16"/>
      <c r="H396" s="16"/>
    </row>
    <row r="397" spans="4:8" ht="15">
      <c r="D397" s="16"/>
      <c r="E397" s="16"/>
      <c r="F397" s="16"/>
      <c r="G397" s="16"/>
      <c r="H397" s="16"/>
    </row>
    <row r="398" spans="4:8" ht="15">
      <c r="D398" s="16"/>
      <c r="E398" s="16"/>
      <c r="F398" s="16"/>
      <c r="G398" s="16"/>
      <c r="H398" s="16"/>
    </row>
    <row r="399" spans="4:8" ht="15">
      <c r="D399" s="16"/>
      <c r="E399" s="16"/>
      <c r="F399" s="16"/>
      <c r="G399" s="16"/>
      <c r="H399" s="16"/>
    </row>
    <row r="400" spans="4:8" ht="15">
      <c r="D400" s="16"/>
      <c r="E400" s="16"/>
      <c r="F400" s="16"/>
      <c r="G400" s="16"/>
      <c r="H400" s="16"/>
    </row>
    <row r="401" spans="4:8" ht="15">
      <c r="D401" s="16"/>
      <c r="E401" s="16"/>
      <c r="F401" s="16"/>
      <c r="G401" s="16"/>
      <c r="H401" s="16"/>
    </row>
    <row r="402" spans="4:8" ht="15">
      <c r="D402" s="16"/>
      <c r="E402" s="16"/>
      <c r="F402" s="16"/>
      <c r="G402" s="16"/>
      <c r="H402" s="16"/>
    </row>
    <row r="403" spans="4:8" ht="15">
      <c r="D403" s="16"/>
      <c r="E403" s="16"/>
      <c r="F403" s="16"/>
      <c r="G403" s="16"/>
      <c r="H403" s="16"/>
    </row>
    <row r="404" spans="4:8" ht="15">
      <c r="D404" s="16"/>
      <c r="E404" s="16"/>
      <c r="F404" s="16"/>
      <c r="G404" s="16"/>
      <c r="H404" s="16"/>
    </row>
    <row r="405" spans="4:8" ht="15">
      <c r="D405" s="16"/>
      <c r="E405" s="16"/>
      <c r="F405" s="16"/>
      <c r="G405" s="16"/>
      <c r="H405" s="16"/>
    </row>
    <row r="406" spans="4:8" ht="15">
      <c r="D406" s="16"/>
      <c r="E406" s="16"/>
      <c r="F406" s="16"/>
      <c r="G406" s="16"/>
      <c r="H406" s="16"/>
    </row>
    <row r="407" spans="4:8" ht="15">
      <c r="D407" s="16"/>
      <c r="E407" s="16"/>
      <c r="F407" s="16"/>
      <c r="G407" s="16"/>
      <c r="H407" s="16"/>
    </row>
    <row r="408" spans="4:8" ht="15">
      <c r="D408" s="16"/>
      <c r="E408" s="16"/>
      <c r="F408" s="16"/>
      <c r="G408" s="16"/>
      <c r="H408" s="16"/>
    </row>
    <row r="409" spans="4:8" ht="15">
      <c r="D409" s="16"/>
      <c r="E409" s="16"/>
      <c r="F409" s="16"/>
      <c r="G409" s="16"/>
      <c r="H409" s="16"/>
    </row>
    <row r="410" spans="4:8" ht="15">
      <c r="D410" s="16"/>
      <c r="E410" s="16"/>
      <c r="F410" s="16"/>
      <c r="G410" s="16"/>
      <c r="H410" s="16"/>
    </row>
    <row r="411" spans="4:8" ht="15">
      <c r="D411" s="16"/>
      <c r="E411" s="16"/>
      <c r="F411" s="16"/>
      <c r="G411" s="16"/>
      <c r="H411" s="16"/>
    </row>
    <row r="412" spans="4:8" ht="15">
      <c r="D412" s="16"/>
      <c r="E412" s="16"/>
      <c r="F412" s="16"/>
      <c r="G412" s="16"/>
      <c r="H412" s="16"/>
    </row>
    <row r="413" spans="4:8" ht="15">
      <c r="D413" s="16"/>
      <c r="E413" s="16"/>
      <c r="F413" s="16"/>
      <c r="G413" s="16"/>
      <c r="H413" s="16"/>
    </row>
    <row r="414" spans="4:8" ht="15">
      <c r="D414" s="16"/>
      <c r="E414" s="16"/>
      <c r="F414" s="16"/>
      <c r="G414" s="16"/>
      <c r="H414" s="16"/>
    </row>
    <row r="415" spans="4:8" ht="15">
      <c r="D415" s="16"/>
      <c r="E415" s="16"/>
      <c r="F415" s="16"/>
      <c r="G415" s="16"/>
      <c r="H415" s="16"/>
    </row>
    <row r="416" spans="4:8" ht="15">
      <c r="D416" s="16"/>
      <c r="E416" s="16"/>
      <c r="F416" s="16"/>
      <c r="G416" s="16"/>
      <c r="H416" s="16"/>
    </row>
    <row r="417" spans="4:8" ht="15">
      <c r="D417" s="16"/>
      <c r="E417" s="16"/>
      <c r="F417" s="16"/>
      <c r="G417" s="16"/>
      <c r="H417" s="16"/>
    </row>
    <row r="418" spans="4:8" ht="15">
      <c r="D418" s="16"/>
      <c r="E418" s="16"/>
      <c r="F418" s="16"/>
      <c r="G418" s="16"/>
      <c r="H418" s="16"/>
    </row>
    <row r="419" spans="4:8" ht="15">
      <c r="D419" s="16"/>
      <c r="E419" s="16"/>
      <c r="F419" s="16"/>
      <c r="G419" s="16"/>
      <c r="H419" s="16"/>
    </row>
    <row r="420" spans="4:8" ht="15">
      <c r="D420" s="16"/>
      <c r="E420" s="16"/>
      <c r="F420" s="16"/>
      <c r="G420" s="16"/>
      <c r="H420" s="16"/>
    </row>
    <row r="421" spans="4:8" ht="15">
      <c r="D421" s="16"/>
      <c r="E421" s="16"/>
      <c r="F421" s="16"/>
      <c r="G421" s="16"/>
      <c r="H421" s="16"/>
    </row>
    <row r="422" spans="4:8" ht="15">
      <c r="D422" s="16"/>
      <c r="E422" s="16"/>
      <c r="F422" s="16"/>
      <c r="G422" s="16"/>
      <c r="H422" s="16"/>
    </row>
    <row r="423" spans="4:8" ht="15">
      <c r="D423" s="16"/>
      <c r="E423" s="16"/>
      <c r="F423" s="16"/>
      <c r="G423" s="16"/>
      <c r="H423" s="16"/>
    </row>
    <row r="424" spans="4:8" ht="15">
      <c r="D424" s="16"/>
      <c r="E424" s="16"/>
      <c r="F424" s="16"/>
      <c r="G424" s="16"/>
      <c r="H424" s="16"/>
    </row>
    <row r="425" spans="4:8" ht="15">
      <c r="D425" s="16"/>
      <c r="E425" s="16"/>
      <c r="F425" s="16"/>
      <c r="G425" s="16"/>
      <c r="H425" s="16"/>
    </row>
    <row r="426" spans="4:8" ht="15">
      <c r="D426" s="16"/>
      <c r="E426" s="16"/>
      <c r="F426" s="16"/>
      <c r="G426" s="16"/>
      <c r="H426" s="16"/>
    </row>
    <row r="427" spans="4:8" ht="15">
      <c r="D427" s="16"/>
      <c r="E427" s="16"/>
      <c r="F427" s="16"/>
      <c r="G427" s="16"/>
      <c r="H427" s="16"/>
    </row>
    <row r="428" spans="4:8" ht="15">
      <c r="D428" s="16"/>
      <c r="E428" s="16"/>
      <c r="F428" s="16"/>
      <c r="G428" s="16"/>
      <c r="H428" s="16"/>
    </row>
    <row r="429" spans="4:8" ht="15">
      <c r="D429" s="16"/>
      <c r="E429" s="16"/>
      <c r="F429" s="16"/>
      <c r="G429" s="16"/>
      <c r="H429" s="16"/>
    </row>
    <row r="430" spans="4:8" ht="15">
      <c r="D430" s="16"/>
      <c r="E430" s="16"/>
      <c r="F430" s="16"/>
      <c r="G430" s="16"/>
      <c r="H430" s="16"/>
    </row>
    <row r="431" spans="4:8" ht="15">
      <c r="D431" s="16"/>
      <c r="E431" s="16"/>
      <c r="F431" s="16"/>
      <c r="G431" s="16"/>
      <c r="H431" s="16"/>
    </row>
    <row r="432" spans="4:8" ht="15">
      <c r="D432" s="16"/>
      <c r="E432" s="16"/>
      <c r="F432" s="16"/>
      <c r="G432" s="16"/>
      <c r="H432" s="16"/>
    </row>
    <row r="433" spans="4:8" ht="15">
      <c r="D433" s="16"/>
      <c r="E433" s="16"/>
      <c r="F433" s="16"/>
      <c r="G433" s="16"/>
      <c r="H433" s="16"/>
    </row>
    <row r="434" spans="4:8" ht="15">
      <c r="D434" s="16"/>
      <c r="E434" s="16"/>
      <c r="F434" s="16"/>
      <c r="G434" s="16"/>
      <c r="H434" s="16"/>
    </row>
    <row r="435" spans="4:8" ht="15">
      <c r="D435" s="16"/>
      <c r="E435" s="16"/>
      <c r="F435" s="16"/>
      <c r="G435" s="16"/>
      <c r="H435" s="16"/>
    </row>
    <row r="436" spans="4:8" ht="15">
      <c r="D436" s="16"/>
      <c r="E436" s="16"/>
      <c r="F436" s="16"/>
      <c r="G436" s="16"/>
      <c r="H436" s="16"/>
    </row>
    <row r="437" spans="4:8" ht="15">
      <c r="D437" s="16"/>
      <c r="E437" s="16"/>
      <c r="F437" s="16"/>
      <c r="G437" s="16"/>
      <c r="H437" s="16"/>
    </row>
    <row r="438" spans="4:8" ht="15">
      <c r="D438" s="16"/>
      <c r="E438" s="16"/>
      <c r="F438" s="16"/>
      <c r="G438" s="16"/>
      <c r="H438" s="16"/>
    </row>
    <row r="439" spans="4:8" ht="15">
      <c r="D439" s="16"/>
      <c r="E439" s="16"/>
      <c r="F439" s="16"/>
      <c r="G439" s="16"/>
      <c r="H439" s="16"/>
    </row>
    <row r="440" spans="4:8" ht="15">
      <c r="D440" s="16"/>
      <c r="E440" s="16"/>
      <c r="F440" s="16"/>
      <c r="G440" s="16"/>
      <c r="H440" s="16"/>
    </row>
    <row r="441" spans="4:8" ht="15">
      <c r="D441" s="16"/>
      <c r="E441" s="16"/>
      <c r="F441" s="16"/>
      <c r="G441" s="16"/>
      <c r="H441" s="16"/>
    </row>
    <row r="442" spans="4:8" ht="15">
      <c r="D442" s="16"/>
      <c r="E442" s="16"/>
      <c r="F442" s="16"/>
      <c r="G442" s="16"/>
      <c r="H442" s="16"/>
    </row>
    <row r="443" spans="4:8" ht="15">
      <c r="D443" s="16"/>
      <c r="E443" s="16"/>
      <c r="F443" s="16"/>
      <c r="G443" s="16"/>
      <c r="H443" s="16"/>
    </row>
    <row r="444" spans="4:8" ht="15">
      <c r="D444" s="16"/>
      <c r="E444" s="16"/>
      <c r="F444" s="16"/>
      <c r="G444" s="16"/>
      <c r="H444" s="16"/>
    </row>
    <row r="445" spans="4:8" ht="15">
      <c r="D445" s="16"/>
      <c r="E445" s="16"/>
      <c r="F445" s="16"/>
      <c r="G445" s="16"/>
      <c r="H445" s="16"/>
    </row>
    <row r="446" spans="4:8" ht="15">
      <c r="D446" s="16"/>
      <c r="E446" s="16"/>
      <c r="F446" s="16"/>
      <c r="G446" s="16"/>
      <c r="H446" s="16"/>
    </row>
    <row r="447" spans="4:8" ht="15">
      <c r="D447" s="16"/>
      <c r="E447" s="16"/>
      <c r="F447" s="16"/>
      <c r="G447" s="16"/>
      <c r="H447" s="16"/>
    </row>
    <row r="448" spans="4:8" ht="15">
      <c r="D448" s="16"/>
      <c r="E448" s="16"/>
      <c r="F448" s="16"/>
      <c r="G448" s="16"/>
      <c r="H448" s="16"/>
    </row>
    <row r="449" spans="4:8" ht="15">
      <c r="D449" s="16"/>
      <c r="E449" s="16"/>
      <c r="F449" s="16"/>
      <c r="G449" s="16"/>
      <c r="H449" s="16"/>
    </row>
    <row r="450" spans="4:8" ht="15">
      <c r="D450" s="16"/>
      <c r="E450" s="16"/>
      <c r="F450" s="16"/>
      <c r="G450" s="16"/>
      <c r="H450" s="16"/>
    </row>
    <row r="451" spans="4:8" ht="15">
      <c r="D451" s="16"/>
      <c r="E451" s="16"/>
      <c r="F451" s="16"/>
      <c r="G451" s="16"/>
      <c r="H451" s="16"/>
    </row>
    <row r="452" spans="4:8" ht="15">
      <c r="D452" s="16"/>
      <c r="E452" s="16"/>
      <c r="F452" s="16"/>
      <c r="G452" s="16"/>
      <c r="H452" s="16"/>
    </row>
    <row r="453" spans="4:8" ht="15">
      <c r="D453" s="16"/>
      <c r="E453" s="16"/>
      <c r="F453" s="16"/>
      <c r="G453" s="16"/>
      <c r="H453" s="16"/>
    </row>
    <row r="454" spans="4:8" ht="15">
      <c r="D454" s="16"/>
      <c r="E454" s="16"/>
      <c r="F454" s="16"/>
      <c r="G454" s="16"/>
      <c r="H454" s="16"/>
    </row>
    <row r="455" spans="4:8" ht="15">
      <c r="D455" s="16"/>
      <c r="E455" s="16"/>
      <c r="F455" s="16"/>
      <c r="G455" s="16"/>
      <c r="H455" s="16"/>
    </row>
    <row r="456" spans="4:8" ht="15">
      <c r="D456" s="16"/>
      <c r="E456" s="16"/>
      <c r="F456" s="16"/>
      <c r="G456" s="16"/>
      <c r="H456" s="16"/>
    </row>
    <row r="457" spans="4:8" ht="15">
      <c r="D457" s="16"/>
      <c r="E457" s="16"/>
      <c r="F457" s="16"/>
      <c r="G457" s="16"/>
      <c r="H457" s="16"/>
    </row>
    <row r="458" spans="4:8" ht="15">
      <c r="D458" s="16"/>
      <c r="E458" s="16"/>
      <c r="F458" s="16"/>
      <c r="G458" s="16"/>
      <c r="H458" s="16"/>
    </row>
    <row r="459" spans="4:8" ht="15">
      <c r="D459" s="16"/>
      <c r="E459" s="16"/>
      <c r="F459" s="16"/>
      <c r="G459" s="16"/>
      <c r="H459" s="16"/>
    </row>
    <row r="460" spans="4:8" ht="15">
      <c r="D460" s="16"/>
      <c r="E460" s="16"/>
      <c r="F460" s="16"/>
      <c r="G460" s="16"/>
      <c r="H460" s="16"/>
    </row>
    <row r="461" spans="4:8" ht="15">
      <c r="D461" s="16"/>
      <c r="E461" s="16"/>
      <c r="F461" s="16"/>
      <c r="G461" s="16"/>
      <c r="H461" s="16"/>
    </row>
    <row r="462" spans="4:8" ht="15">
      <c r="D462" s="16"/>
      <c r="E462" s="16"/>
      <c r="F462" s="16"/>
      <c r="G462" s="16"/>
      <c r="H462" s="16"/>
    </row>
    <row r="463" spans="4:8" ht="15">
      <c r="D463" s="16"/>
      <c r="E463" s="16"/>
      <c r="F463" s="16"/>
      <c r="G463" s="16"/>
      <c r="H463" s="16"/>
    </row>
    <row r="464" spans="4:8" ht="15">
      <c r="D464" s="16"/>
      <c r="E464" s="16"/>
      <c r="F464" s="16"/>
      <c r="G464" s="16"/>
      <c r="H464" s="16"/>
    </row>
    <row r="465" spans="4:8" ht="15">
      <c r="D465" s="16"/>
      <c r="E465" s="16"/>
      <c r="F465" s="16"/>
      <c r="G465" s="16"/>
      <c r="H465" s="16"/>
    </row>
    <row r="466" spans="4:8" ht="15">
      <c r="D466" s="16"/>
      <c r="E466" s="16"/>
      <c r="F466" s="16"/>
      <c r="G466" s="16"/>
      <c r="H466" s="16"/>
    </row>
    <row r="467" spans="4:8" ht="15">
      <c r="D467" s="16"/>
      <c r="E467" s="16"/>
      <c r="F467" s="16"/>
      <c r="G467" s="16"/>
      <c r="H467" s="16"/>
    </row>
    <row r="468" spans="4:8" ht="15">
      <c r="D468" s="16"/>
      <c r="E468" s="16"/>
      <c r="F468" s="16"/>
      <c r="G468" s="16"/>
      <c r="H468" s="16"/>
    </row>
    <row r="469" spans="4:8" ht="15">
      <c r="D469" s="16"/>
      <c r="E469" s="16"/>
      <c r="F469" s="16"/>
      <c r="G469" s="16"/>
      <c r="H469" s="16"/>
    </row>
    <row r="470" spans="4:8" ht="15">
      <c r="D470" s="16"/>
      <c r="E470" s="16"/>
      <c r="F470" s="16"/>
      <c r="G470" s="16"/>
      <c r="H470" s="16"/>
    </row>
    <row r="471" spans="4:8" ht="15">
      <c r="D471" s="16"/>
      <c r="E471" s="16"/>
      <c r="F471" s="16"/>
      <c r="G471" s="16"/>
      <c r="H471" s="16"/>
    </row>
    <row r="472" spans="4:8" ht="15">
      <c r="D472" s="16"/>
      <c r="E472" s="16"/>
      <c r="F472" s="16"/>
      <c r="G472" s="16"/>
      <c r="H472" s="16"/>
    </row>
    <row r="473" spans="4:8" ht="15">
      <c r="D473" s="16"/>
      <c r="E473" s="16"/>
      <c r="F473" s="16"/>
      <c r="G473" s="16"/>
      <c r="H473" s="16"/>
    </row>
    <row r="474" spans="4:8" ht="15">
      <c r="D474" s="16"/>
      <c r="E474" s="16"/>
      <c r="F474" s="16"/>
      <c r="G474" s="16"/>
      <c r="H474" s="16"/>
    </row>
    <row r="475" spans="4:8" ht="15">
      <c r="D475" s="16"/>
      <c r="E475" s="16"/>
      <c r="F475" s="16"/>
      <c r="G475" s="16"/>
      <c r="H475" s="16"/>
    </row>
    <row r="476" spans="4:8" ht="15">
      <c r="D476" s="16"/>
      <c r="E476" s="16"/>
      <c r="F476" s="16"/>
      <c r="G476" s="16"/>
      <c r="H476" s="16"/>
    </row>
    <row r="477" spans="4:8" ht="15">
      <c r="D477" s="16"/>
      <c r="E477" s="16"/>
      <c r="F477" s="16"/>
      <c r="G477" s="16"/>
      <c r="H477" s="16"/>
    </row>
    <row r="478" spans="4:8" ht="15">
      <c r="D478" s="16"/>
      <c r="E478" s="16"/>
      <c r="F478" s="16"/>
      <c r="G478" s="16"/>
      <c r="H478" s="16"/>
    </row>
    <row r="479" spans="4:8" ht="15">
      <c r="D479" s="16"/>
      <c r="E479" s="16"/>
      <c r="F479" s="16"/>
      <c r="G479" s="16"/>
      <c r="H479" s="16"/>
    </row>
    <row r="480" spans="4:8" ht="15">
      <c r="D480" s="16"/>
      <c r="E480" s="16"/>
      <c r="F480" s="16"/>
      <c r="G480" s="16"/>
      <c r="H480" s="16"/>
    </row>
    <row r="481" spans="4:8" ht="15">
      <c r="D481" s="16"/>
      <c r="E481" s="16"/>
      <c r="F481" s="16"/>
      <c r="G481" s="16"/>
      <c r="H481" s="16"/>
    </row>
    <row r="482" spans="4:8" ht="15">
      <c r="D482" s="16"/>
      <c r="E482" s="16"/>
      <c r="F482" s="16"/>
      <c r="G482" s="16"/>
      <c r="H482" s="16"/>
    </row>
    <row r="483" spans="4:8" ht="15">
      <c r="D483" s="16"/>
      <c r="E483" s="16"/>
      <c r="F483" s="16"/>
      <c r="G483" s="16"/>
      <c r="H483" s="16"/>
    </row>
    <row r="484" spans="4:8" ht="15">
      <c r="D484" s="16"/>
      <c r="E484" s="16"/>
      <c r="F484" s="16"/>
      <c r="G484" s="16"/>
      <c r="H484" s="16"/>
    </row>
    <row r="485" spans="4:8" ht="15">
      <c r="D485" s="16"/>
      <c r="E485" s="16"/>
      <c r="F485" s="16"/>
      <c r="G485" s="16"/>
      <c r="H485" s="16"/>
    </row>
    <row r="486" spans="4:8" ht="15">
      <c r="D486" s="16"/>
      <c r="E486" s="16"/>
      <c r="F486" s="16"/>
      <c r="G486" s="16"/>
      <c r="H486" s="16"/>
    </row>
    <row r="487" spans="4:8" ht="15">
      <c r="D487" s="16"/>
      <c r="E487" s="16"/>
      <c r="F487" s="16"/>
      <c r="G487" s="16"/>
      <c r="H487" s="16"/>
    </row>
    <row r="488" spans="4:8" ht="15">
      <c r="D488" s="16"/>
      <c r="E488" s="16"/>
      <c r="F488" s="16"/>
      <c r="G488" s="16"/>
      <c r="H488" s="16"/>
    </row>
    <row r="489" spans="4:8" ht="15">
      <c r="D489" s="16"/>
      <c r="E489" s="16"/>
      <c r="F489" s="16"/>
      <c r="G489" s="16"/>
      <c r="H489" s="16"/>
    </row>
    <row r="490" spans="4:8" ht="15">
      <c r="D490" s="16"/>
      <c r="E490" s="16"/>
      <c r="F490" s="16"/>
      <c r="G490" s="16"/>
      <c r="H490" s="16"/>
    </row>
    <row r="491" spans="4:8" ht="15">
      <c r="D491" s="16"/>
      <c r="E491" s="16"/>
      <c r="F491" s="16"/>
      <c r="G491" s="16"/>
      <c r="H491" s="16"/>
    </row>
    <row r="492" spans="4:8" ht="15">
      <c r="D492" s="16"/>
      <c r="E492" s="16"/>
      <c r="F492" s="16"/>
      <c r="G492" s="16"/>
      <c r="H492" s="16"/>
    </row>
    <row r="493" spans="4:8" ht="15">
      <c r="D493" s="16"/>
      <c r="E493" s="16"/>
      <c r="F493" s="16"/>
      <c r="G493" s="16"/>
      <c r="H493" s="16"/>
    </row>
    <row r="494" spans="4:8" ht="15">
      <c r="D494" s="16"/>
      <c r="E494" s="16"/>
      <c r="F494" s="16"/>
      <c r="G494" s="16"/>
      <c r="H494" s="16"/>
    </row>
    <row r="495" spans="4:8" ht="15">
      <c r="D495" s="16"/>
      <c r="E495" s="16"/>
      <c r="F495" s="16"/>
      <c r="G495" s="16"/>
      <c r="H495" s="16"/>
    </row>
    <row r="496" spans="4:8" ht="15">
      <c r="D496" s="16"/>
      <c r="E496" s="16"/>
      <c r="F496" s="16"/>
      <c r="G496" s="16"/>
      <c r="H496" s="16"/>
    </row>
    <row r="497" spans="4:8" ht="15">
      <c r="D497" s="16"/>
      <c r="E497" s="16"/>
      <c r="F497" s="16"/>
      <c r="G497" s="16"/>
      <c r="H497" s="16"/>
    </row>
    <row r="498" spans="4:8" ht="15">
      <c r="D498" s="16"/>
      <c r="E498" s="16"/>
      <c r="F498" s="16"/>
      <c r="G498" s="16"/>
      <c r="H498" s="16"/>
    </row>
    <row r="499" spans="4:8" ht="15">
      <c r="D499" s="16"/>
      <c r="E499" s="16"/>
      <c r="F499" s="16"/>
      <c r="G499" s="16"/>
      <c r="H499" s="16"/>
    </row>
    <row r="500" spans="4:8" ht="15">
      <c r="D500" s="16"/>
      <c r="E500" s="16"/>
      <c r="F500" s="16"/>
      <c r="G500" s="16"/>
      <c r="H500" s="16"/>
    </row>
    <row r="501" spans="4:8" ht="15">
      <c r="D501" s="16"/>
      <c r="E501" s="16"/>
      <c r="F501" s="16"/>
      <c r="G501" s="16"/>
      <c r="H501" s="16"/>
    </row>
    <row r="502" spans="4:8" ht="15">
      <c r="D502" s="16"/>
      <c r="E502" s="16"/>
      <c r="F502" s="16"/>
      <c r="G502" s="16"/>
      <c r="H502" s="16"/>
    </row>
    <row r="503" spans="4:8" ht="15">
      <c r="D503" s="16"/>
      <c r="E503" s="16"/>
      <c r="F503" s="16"/>
      <c r="G503" s="16"/>
      <c r="H503" s="16"/>
    </row>
    <row r="504" spans="4:8" ht="15">
      <c r="D504" s="16"/>
      <c r="E504" s="16"/>
      <c r="F504" s="16"/>
      <c r="G504" s="16"/>
      <c r="H504" s="16"/>
    </row>
    <row r="505" spans="4:8" ht="15">
      <c r="D505" s="16"/>
      <c r="E505" s="16"/>
      <c r="F505" s="16"/>
      <c r="G505" s="16"/>
      <c r="H505" s="16"/>
    </row>
    <row r="506" spans="4:8" ht="15">
      <c r="D506" s="16"/>
      <c r="E506" s="16"/>
      <c r="F506" s="16"/>
      <c r="G506" s="16"/>
      <c r="H506" s="16"/>
    </row>
    <row r="507" spans="4:8" ht="15">
      <c r="D507" s="16"/>
      <c r="E507" s="16"/>
      <c r="F507" s="16"/>
      <c r="G507" s="16"/>
      <c r="H507" s="16"/>
    </row>
    <row r="508" spans="4:8" ht="15">
      <c r="D508" s="16"/>
      <c r="E508" s="16"/>
      <c r="F508" s="16"/>
      <c r="G508" s="16"/>
      <c r="H508" s="16"/>
    </row>
    <row r="509" spans="4:8" ht="15">
      <c r="D509" s="16"/>
      <c r="E509" s="16"/>
      <c r="F509" s="16"/>
      <c r="G509" s="16"/>
      <c r="H509" s="16"/>
    </row>
    <row r="510" spans="4:8" ht="15">
      <c r="D510" s="16"/>
      <c r="E510" s="16"/>
      <c r="F510" s="16"/>
      <c r="G510" s="16"/>
      <c r="H510" s="16"/>
    </row>
    <row r="511" spans="4:8" ht="15">
      <c r="D511" s="16"/>
      <c r="E511" s="16"/>
      <c r="F511" s="16"/>
      <c r="G511" s="16"/>
      <c r="H511" s="16"/>
    </row>
    <row r="512" spans="4:8" ht="15">
      <c r="D512" s="16"/>
      <c r="E512" s="16"/>
      <c r="F512" s="16"/>
      <c r="G512" s="16"/>
      <c r="H512" s="16"/>
    </row>
    <row r="513" spans="4:8" ht="15">
      <c r="D513" s="16"/>
      <c r="E513" s="16"/>
      <c r="F513" s="16"/>
      <c r="G513" s="16"/>
      <c r="H513" s="16"/>
    </row>
    <row r="514" spans="4:8" ht="15">
      <c r="D514" s="16"/>
      <c r="E514" s="16"/>
      <c r="F514" s="16"/>
      <c r="G514" s="16"/>
      <c r="H514" s="16"/>
    </row>
    <row r="515" spans="4:8" ht="15">
      <c r="D515" s="16"/>
      <c r="E515" s="16"/>
      <c r="F515" s="16"/>
      <c r="G515" s="16"/>
      <c r="H515" s="16"/>
    </row>
    <row r="516" spans="4:8" ht="15">
      <c r="D516" s="16"/>
      <c r="E516" s="16"/>
      <c r="F516" s="16"/>
      <c r="G516" s="16"/>
      <c r="H516" s="16"/>
    </row>
    <row r="517" spans="4:8" ht="15">
      <c r="D517" s="16"/>
      <c r="E517" s="16"/>
      <c r="F517" s="16"/>
      <c r="G517" s="16"/>
      <c r="H517" s="16"/>
    </row>
    <row r="518" spans="4:8" ht="15">
      <c r="D518" s="16"/>
      <c r="E518" s="16"/>
      <c r="F518" s="16"/>
      <c r="G518" s="16"/>
      <c r="H518" s="16"/>
    </row>
    <row r="519" spans="4:8" ht="15">
      <c r="D519" s="16"/>
      <c r="E519" s="16"/>
      <c r="F519" s="16"/>
      <c r="G519" s="16"/>
      <c r="H519" s="16"/>
    </row>
    <row r="520" spans="4:8" ht="15">
      <c r="D520" s="16"/>
      <c r="E520" s="16"/>
      <c r="F520" s="16"/>
      <c r="G520" s="16"/>
      <c r="H520" s="16"/>
    </row>
    <row r="521" spans="4:8" ht="15">
      <c r="D521" s="16"/>
      <c r="E521" s="16"/>
      <c r="F521" s="16"/>
      <c r="G521" s="16"/>
      <c r="H521" s="16"/>
    </row>
    <row r="522" spans="4:8" ht="15">
      <c r="D522" s="16"/>
      <c r="E522" s="16"/>
      <c r="F522" s="16"/>
      <c r="G522" s="16"/>
      <c r="H522" s="16"/>
    </row>
    <row r="523" spans="4:8" ht="15">
      <c r="D523" s="16"/>
      <c r="E523" s="16"/>
      <c r="F523" s="16"/>
      <c r="G523" s="16"/>
      <c r="H523" s="16"/>
    </row>
    <row r="524" spans="4:8" ht="15">
      <c r="D524" s="16"/>
      <c r="E524" s="16"/>
      <c r="F524" s="16"/>
      <c r="G524" s="16"/>
      <c r="H524" s="16"/>
    </row>
    <row r="525" spans="4:8" ht="15">
      <c r="D525" s="16"/>
      <c r="E525" s="16"/>
      <c r="F525" s="16"/>
      <c r="G525" s="16"/>
      <c r="H525" s="16"/>
    </row>
    <row r="526" spans="4:8" ht="15">
      <c r="D526" s="16"/>
      <c r="E526" s="16"/>
      <c r="F526" s="16"/>
      <c r="G526" s="16"/>
      <c r="H526" s="16"/>
    </row>
    <row r="527" spans="4:8" ht="15">
      <c r="D527" s="16"/>
      <c r="E527" s="16"/>
      <c r="F527" s="16"/>
      <c r="G527" s="16"/>
      <c r="H527" s="16"/>
    </row>
    <row r="528" spans="4:8" ht="15">
      <c r="D528" s="16"/>
      <c r="E528" s="16"/>
      <c r="F528" s="16"/>
      <c r="G528" s="16"/>
      <c r="H528" s="16"/>
    </row>
    <row r="529" spans="4:8" ht="15">
      <c r="D529" s="16"/>
      <c r="E529" s="16"/>
      <c r="F529" s="16"/>
      <c r="G529" s="16"/>
      <c r="H529" s="16"/>
    </row>
    <row r="530" spans="4:8" ht="15">
      <c r="D530" s="16"/>
      <c r="E530" s="16"/>
      <c r="F530" s="16"/>
      <c r="G530" s="16"/>
      <c r="H530" s="16"/>
    </row>
    <row r="531" spans="4:8" ht="15">
      <c r="D531" s="16"/>
      <c r="E531" s="16"/>
      <c r="F531" s="16"/>
      <c r="G531" s="16"/>
      <c r="H531" s="16"/>
    </row>
    <row r="532" spans="4:8" ht="15">
      <c r="D532" s="16"/>
      <c r="E532" s="16"/>
      <c r="F532" s="16"/>
      <c r="G532" s="16"/>
      <c r="H532" s="16"/>
    </row>
    <row r="533" spans="4:8" ht="15">
      <c r="D533" s="16"/>
      <c r="E533" s="16"/>
      <c r="F533" s="16"/>
      <c r="G533" s="16"/>
      <c r="H533" s="16"/>
    </row>
    <row r="534" spans="4:8" ht="15">
      <c r="D534" s="16"/>
      <c r="E534" s="16"/>
      <c r="F534" s="16"/>
      <c r="G534" s="16"/>
      <c r="H534" s="16"/>
    </row>
    <row r="535" spans="4:8" ht="15">
      <c r="D535" s="16"/>
      <c r="E535" s="16"/>
      <c r="F535" s="16"/>
      <c r="G535" s="16"/>
      <c r="H535" s="16"/>
    </row>
    <row r="536" spans="4:8" ht="15">
      <c r="D536" s="16"/>
      <c r="E536" s="16"/>
      <c r="F536" s="16"/>
      <c r="G536" s="16"/>
      <c r="H536" s="16"/>
    </row>
    <row r="537" spans="4:8" ht="15">
      <c r="D537" s="16"/>
      <c r="E537" s="16"/>
      <c r="F537" s="16"/>
      <c r="G537" s="16"/>
      <c r="H537" s="16"/>
    </row>
    <row r="538" spans="4:8" ht="15">
      <c r="D538" s="16"/>
      <c r="E538" s="16"/>
      <c r="F538" s="16"/>
      <c r="G538" s="16"/>
      <c r="H538" s="16"/>
    </row>
    <row r="539" spans="4:8" ht="15">
      <c r="D539" s="16"/>
      <c r="E539" s="16"/>
      <c r="F539" s="16"/>
      <c r="G539" s="16"/>
      <c r="H539" s="16"/>
    </row>
    <row r="540" spans="4:8" ht="15">
      <c r="D540" s="16"/>
      <c r="E540" s="16"/>
      <c r="F540" s="16"/>
      <c r="G540" s="16"/>
      <c r="H540" s="16"/>
    </row>
    <row r="541" spans="4:8" ht="15">
      <c r="D541" s="16"/>
      <c r="E541" s="16"/>
      <c r="F541" s="16"/>
      <c r="G541" s="16"/>
      <c r="H541" s="16"/>
    </row>
    <row r="542" spans="4:8" ht="15">
      <c r="D542" s="16"/>
      <c r="E542" s="16"/>
      <c r="F542" s="16"/>
      <c r="G542" s="16"/>
      <c r="H542" s="16"/>
    </row>
    <row r="543" spans="4:8" ht="15">
      <c r="D543" s="16"/>
      <c r="E543" s="16"/>
      <c r="F543" s="16"/>
      <c r="G543" s="16"/>
      <c r="H543" s="16"/>
    </row>
    <row r="544" spans="4:8" ht="15">
      <c r="D544" s="16"/>
      <c r="E544" s="16"/>
      <c r="F544" s="16"/>
      <c r="G544" s="16"/>
      <c r="H544" s="16"/>
    </row>
    <row r="545" spans="4:8" ht="15">
      <c r="D545" s="16"/>
      <c r="E545" s="16"/>
      <c r="F545" s="16"/>
      <c r="G545" s="16"/>
      <c r="H545" s="16"/>
    </row>
    <row r="546" spans="4:8" ht="15">
      <c r="D546" s="16"/>
      <c r="E546" s="16"/>
      <c r="F546" s="16"/>
      <c r="G546" s="16"/>
      <c r="H546" s="16"/>
    </row>
    <row r="547" spans="4:8" ht="15">
      <c r="D547" s="16"/>
      <c r="E547" s="16"/>
      <c r="F547" s="16"/>
      <c r="G547" s="16"/>
      <c r="H547" s="16"/>
    </row>
    <row r="548" spans="4:8" ht="15">
      <c r="D548" s="16"/>
      <c r="E548" s="16"/>
      <c r="F548" s="16"/>
      <c r="G548" s="16"/>
      <c r="H548" s="16"/>
    </row>
    <row r="549" spans="4:8" ht="15">
      <c r="D549" s="16"/>
      <c r="E549" s="16"/>
      <c r="F549" s="16"/>
      <c r="G549" s="16"/>
      <c r="H549" s="16"/>
    </row>
    <row r="550" spans="4:8" ht="15">
      <c r="D550" s="16"/>
      <c r="E550" s="16"/>
      <c r="F550" s="16"/>
      <c r="G550" s="16"/>
      <c r="H550" s="16"/>
    </row>
    <row r="551" spans="4:8" ht="15">
      <c r="D551" s="16"/>
      <c r="E551" s="16"/>
      <c r="F551" s="16"/>
      <c r="G551" s="16"/>
      <c r="H551" s="16"/>
    </row>
    <row r="552" spans="4:8" ht="15">
      <c r="D552" s="16"/>
      <c r="E552" s="16"/>
      <c r="F552" s="16"/>
      <c r="G552" s="16"/>
      <c r="H552" s="16"/>
    </row>
    <row r="553" spans="4:8" ht="15">
      <c r="D553" s="16"/>
      <c r="E553" s="16"/>
      <c r="F553" s="16"/>
      <c r="G553" s="16"/>
      <c r="H553" s="16"/>
    </row>
    <row r="554" spans="4:8" ht="15">
      <c r="D554" s="16"/>
      <c r="E554" s="16"/>
      <c r="F554" s="16"/>
      <c r="G554" s="16"/>
      <c r="H554" s="16"/>
    </row>
    <row r="555" spans="4:8" ht="15">
      <c r="D555" s="16"/>
      <c r="E555" s="16"/>
      <c r="F555" s="16"/>
      <c r="G555" s="16"/>
      <c r="H555" s="16"/>
    </row>
    <row r="556" spans="4:8" ht="15">
      <c r="D556" s="16"/>
      <c r="E556" s="16"/>
      <c r="F556" s="16"/>
      <c r="G556" s="16"/>
      <c r="H556" s="16"/>
    </row>
    <row r="557" spans="4:8" ht="15">
      <c r="D557" s="16"/>
      <c r="E557" s="16"/>
      <c r="F557" s="16"/>
      <c r="G557" s="16"/>
      <c r="H557" s="16"/>
    </row>
    <row r="558" spans="4:8" ht="15">
      <c r="D558" s="16"/>
      <c r="E558" s="16"/>
      <c r="F558" s="16"/>
      <c r="G558" s="16"/>
      <c r="H558" s="16"/>
    </row>
    <row r="559" spans="4:8" ht="15">
      <c r="D559" s="16"/>
      <c r="E559" s="16"/>
      <c r="F559" s="16"/>
      <c r="G559" s="16"/>
      <c r="H559" s="16"/>
    </row>
    <row r="560" spans="4:8" ht="15">
      <c r="D560" s="16"/>
      <c r="E560" s="16"/>
      <c r="F560" s="16"/>
      <c r="G560" s="16"/>
      <c r="H560" s="16"/>
    </row>
    <row r="561" spans="4:8" ht="15">
      <c r="D561" s="16"/>
      <c r="E561" s="16"/>
      <c r="F561" s="16"/>
      <c r="G561" s="16"/>
      <c r="H561" s="16"/>
    </row>
    <row r="562" spans="4:8" ht="15">
      <c r="D562" s="16"/>
      <c r="E562" s="16"/>
      <c r="F562" s="16"/>
      <c r="G562" s="16"/>
      <c r="H562" s="16"/>
    </row>
    <row r="563" spans="4:8" ht="15">
      <c r="D563" s="16"/>
      <c r="E563" s="16"/>
      <c r="F563" s="16"/>
      <c r="G563" s="16"/>
      <c r="H563" s="16"/>
    </row>
    <row r="564" spans="4:8" ht="15">
      <c r="D564" s="16"/>
      <c r="E564" s="16"/>
      <c r="F564" s="16"/>
      <c r="G564" s="16"/>
      <c r="H564" s="16"/>
    </row>
    <row r="565" spans="4:8" ht="15">
      <c r="D565" s="16"/>
      <c r="E565" s="16"/>
      <c r="F565" s="16"/>
      <c r="G565" s="16"/>
      <c r="H565" s="16"/>
    </row>
    <row r="566" spans="4:8" ht="15">
      <c r="D566" s="16"/>
      <c r="E566" s="16"/>
      <c r="F566" s="16"/>
      <c r="G566" s="16"/>
      <c r="H566" s="16"/>
    </row>
    <row r="567" spans="4:8" ht="15">
      <c r="D567" s="16"/>
      <c r="E567" s="16"/>
      <c r="F567" s="16"/>
      <c r="G567" s="16"/>
      <c r="H567" s="16"/>
    </row>
    <row r="568" spans="4:8" ht="15">
      <c r="D568" s="16"/>
      <c r="E568" s="16"/>
      <c r="F568" s="16"/>
      <c r="G568" s="16"/>
      <c r="H568" s="16"/>
    </row>
    <row r="569" spans="4:8" ht="15">
      <c r="D569" s="16"/>
      <c r="E569" s="16"/>
      <c r="F569" s="16"/>
      <c r="G569" s="16"/>
      <c r="H569" s="16"/>
    </row>
    <row r="570" spans="4:8" ht="15">
      <c r="D570" s="16"/>
      <c r="E570" s="16"/>
      <c r="F570" s="16"/>
      <c r="G570" s="16"/>
      <c r="H570" s="16"/>
    </row>
    <row r="571" spans="4:8" ht="15">
      <c r="D571" s="16"/>
      <c r="E571" s="16"/>
      <c r="F571" s="16"/>
      <c r="G571" s="16"/>
      <c r="H571" s="16"/>
    </row>
    <row r="572" spans="4:8" ht="15">
      <c r="D572" s="16"/>
      <c r="E572" s="16"/>
      <c r="F572" s="16"/>
      <c r="G572" s="16"/>
      <c r="H572" s="16"/>
    </row>
    <row r="573" spans="4:8" ht="15">
      <c r="D573" s="16"/>
      <c r="E573" s="16"/>
      <c r="F573" s="16"/>
      <c r="G573" s="16"/>
      <c r="H573" s="16"/>
    </row>
    <row r="574" spans="4:8" ht="15">
      <c r="D574" s="16"/>
      <c r="E574" s="16"/>
      <c r="F574" s="16"/>
      <c r="G574" s="16"/>
      <c r="H574" s="16"/>
    </row>
    <row r="575" spans="4:8" ht="15">
      <c r="D575" s="16"/>
      <c r="E575" s="16"/>
      <c r="F575" s="16"/>
      <c r="G575" s="16"/>
      <c r="H575" s="16"/>
    </row>
    <row r="576" spans="4:8" ht="15">
      <c r="D576" s="16"/>
      <c r="E576" s="16"/>
      <c r="F576" s="16"/>
      <c r="G576" s="16"/>
      <c r="H576" s="16"/>
    </row>
    <row r="577" spans="4:8" ht="15">
      <c r="D577" s="16"/>
      <c r="E577" s="16"/>
      <c r="F577" s="16"/>
      <c r="G577" s="16"/>
      <c r="H577" s="16"/>
    </row>
    <row r="578" spans="4:8" ht="15">
      <c r="D578" s="16"/>
      <c r="E578" s="16"/>
      <c r="F578" s="16"/>
      <c r="G578" s="16"/>
      <c r="H578" s="16"/>
    </row>
    <row r="579" spans="4:8" ht="15">
      <c r="D579" s="16"/>
      <c r="E579" s="16"/>
      <c r="F579" s="16"/>
      <c r="G579" s="16"/>
      <c r="H579" s="16"/>
    </row>
    <row r="580" spans="4:8" ht="15">
      <c r="D580" s="16"/>
      <c r="E580" s="16"/>
      <c r="F580" s="16"/>
      <c r="G580" s="16"/>
      <c r="H580" s="16"/>
    </row>
    <row r="581" spans="4:8" ht="15">
      <c r="D581" s="16"/>
      <c r="E581" s="16"/>
      <c r="F581" s="16"/>
      <c r="G581" s="16"/>
      <c r="H581" s="16"/>
    </row>
    <row r="582" spans="4:8" ht="15">
      <c r="D582" s="16"/>
      <c r="E582" s="16"/>
      <c r="F582" s="16"/>
      <c r="G582" s="16"/>
      <c r="H582" s="16"/>
    </row>
    <row r="583" spans="4:8" ht="15">
      <c r="D583" s="16"/>
      <c r="E583" s="16"/>
      <c r="F583" s="16"/>
      <c r="G583" s="16"/>
      <c r="H583" s="16"/>
    </row>
    <row r="584" spans="4:8" ht="15">
      <c r="D584" s="16"/>
      <c r="E584" s="16"/>
      <c r="F584" s="16"/>
      <c r="G584" s="16"/>
      <c r="H584" s="16"/>
    </row>
    <row r="585" spans="4:8" ht="15">
      <c r="D585" s="16"/>
      <c r="E585" s="16"/>
      <c r="F585" s="16"/>
      <c r="G585" s="16"/>
      <c r="H585" s="16"/>
    </row>
    <row r="586" spans="4:8" ht="15">
      <c r="D586" s="16"/>
      <c r="E586" s="16"/>
      <c r="F586" s="16"/>
      <c r="G586" s="16"/>
      <c r="H586" s="16"/>
    </row>
    <row r="587" spans="4:8" ht="15">
      <c r="D587" s="16"/>
      <c r="E587" s="16"/>
      <c r="F587" s="16"/>
      <c r="G587" s="16"/>
      <c r="H587" s="16"/>
    </row>
    <row r="588" spans="4:8" ht="15">
      <c r="D588" s="16"/>
      <c r="E588" s="16"/>
      <c r="F588" s="16"/>
      <c r="G588" s="16"/>
      <c r="H588" s="16"/>
    </row>
    <row r="589" spans="4:8" ht="15">
      <c r="D589" s="16"/>
      <c r="E589" s="16"/>
      <c r="F589" s="16"/>
      <c r="G589" s="16"/>
      <c r="H589" s="16"/>
    </row>
    <row r="590" spans="4:8" ht="15">
      <c r="D590" s="16"/>
      <c r="E590" s="16"/>
      <c r="F590" s="16"/>
      <c r="G590" s="16"/>
      <c r="H590" s="16"/>
    </row>
    <row r="591" spans="4:8" ht="15">
      <c r="D591" s="16"/>
      <c r="E591" s="16"/>
      <c r="F591" s="16"/>
      <c r="G591" s="16"/>
      <c r="H591" s="16"/>
    </row>
    <row r="592" spans="4:8" ht="15">
      <c r="D592" s="16"/>
      <c r="E592" s="16"/>
      <c r="F592" s="16"/>
      <c r="G592" s="16"/>
      <c r="H592" s="16"/>
    </row>
    <row r="593" spans="4:8" ht="15">
      <c r="D593" s="16"/>
      <c r="E593" s="16"/>
      <c r="F593" s="16"/>
      <c r="G593" s="16"/>
      <c r="H593" s="16"/>
    </row>
    <row r="594" spans="4:8" ht="15">
      <c r="D594" s="16"/>
      <c r="E594" s="16"/>
      <c r="F594" s="16"/>
      <c r="G594" s="16"/>
      <c r="H594" s="16"/>
    </row>
    <row r="595" spans="4:8" ht="15">
      <c r="D595" s="16"/>
      <c r="E595" s="16"/>
      <c r="F595" s="16"/>
      <c r="G595" s="16"/>
      <c r="H595" s="16"/>
    </row>
    <row r="596" spans="4:8" ht="15">
      <c r="D596" s="16"/>
      <c r="E596" s="16"/>
      <c r="F596" s="16"/>
      <c r="G596" s="16"/>
      <c r="H596" s="16"/>
    </row>
    <row r="597" spans="4:8" ht="15">
      <c r="D597" s="16"/>
      <c r="E597" s="16"/>
      <c r="F597" s="16"/>
      <c r="G597" s="16"/>
      <c r="H597" s="16"/>
    </row>
    <row r="598" spans="4:8" ht="15">
      <c r="D598" s="16"/>
      <c r="E598" s="16"/>
      <c r="F598" s="16"/>
      <c r="G598" s="16"/>
      <c r="H598" s="16"/>
    </row>
    <row r="599" spans="4:8" ht="15">
      <c r="D599" s="16"/>
      <c r="E599" s="16"/>
      <c r="F599" s="16"/>
      <c r="G599" s="16"/>
      <c r="H599" s="16"/>
    </row>
    <row r="600" spans="4:8" ht="15">
      <c r="D600" s="16"/>
      <c r="E600" s="16"/>
      <c r="F600" s="16"/>
      <c r="G600" s="16"/>
      <c r="H600" s="16"/>
    </row>
    <row r="601" spans="4:8" ht="15">
      <c r="D601" s="16"/>
      <c r="E601" s="16"/>
      <c r="F601" s="16"/>
      <c r="G601" s="16"/>
      <c r="H601" s="16"/>
    </row>
    <row r="602" spans="4:8" ht="15">
      <c r="D602" s="16"/>
      <c r="E602" s="16"/>
      <c r="F602" s="16"/>
      <c r="G602" s="16"/>
      <c r="H602" s="16"/>
    </row>
    <row r="603" spans="4:8" ht="15">
      <c r="D603" s="16"/>
      <c r="E603" s="16"/>
      <c r="F603" s="16"/>
      <c r="G603" s="16"/>
      <c r="H603" s="16"/>
    </row>
    <row r="604" spans="4:8" ht="15">
      <c r="D604" s="16"/>
      <c r="E604" s="16"/>
      <c r="F604" s="16"/>
      <c r="G604" s="16"/>
      <c r="H604" s="16"/>
    </row>
    <row r="605" spans="4:8" ht="15">
      <c r="D605" s="16"/>
      <c r="E605" s="16"/>
      <c r="F605" s="16"/>
      <c r="G605" s="16"/>
      <c r="H605" s="16"/>
    </row>
    <row r="606" spans="4:8" ht="15">
      <c r="D606" s="16"/>
      <c r="E606" s="16"/>
      <c r="F606" s="16"/>
      <c r="G606" s="16"/>
      <c r="H606" s="16"/>
    </row>
    <row r="607" spans="4:8" ht="15">
      <c r="D607" s="16"/>
      <c r="E607" s="16"/>
      <c r="F607" s="16"/>
      <c r="G607" s="16"/>
      <c r="H607" s="16"/>
    </row>
    <row r="608" spans="4:8" ht="15">
      <c r="D608" s="16"/>
      <c r="E608" s="16"/>
      <c r="F608" s="16"/>
      <c r="G608" s="16"/>
      <c r="H608" s="16"/>
    </row>
    <row r="609" spans="4:8" ht="15">
      <c r="D609" s="16"/>
      <c r="E609" s="16"/>
      <c r="F609" s="16"/>
      <c r="G609" s="16"/>
      <c r="H609" s="16"/>
    </row>
    <row r="610" spans="4:8" ht="15">
      <c r="D610" s="16"/>
      <c r="E610" s="16"/>
      <c r="F610" s="16"/>
      <c r="G610" s="16"/>
      <c r="H610" s="16"/>
    </row>
    <row r="611" spans="4:8" ht="15">
      <c r="D611" s="16"/>
      <c r="E611" s="16"/>
      <c r="F611" s="16"/>
      <c r="G611" s="16"/>
      <c r="H611" s="16"/>
    </row>
    <row r="612" spans="4:8" ht="15">
      <c r="D612" s="16"/>
      <c r="E612" s="16"/>
      <c r="F612" s="16"/>
      <c r="G612" s="16"/>
      <c r="H612" s="16"/>
    </row>
    <row r="613" spans="4:8" ht="15">
      <c r="D613" s="16"/>
      <c r="E613" s="16"/>
      <c r="F613" s="16"/>
      <c r="G613" s="16"/>
      <c r="H613" s="16"/>
    </row>
    <row r="614" spans="4:8" ht="15">
      <c r="D614" s="16"/>
      <c r="E614" s="16"/>
      <c r="F614" s="16"/>
      <c r="G614" s="16"/>
      <c r="H614" s="16"/>
    </row>
    <row r="615" spans="4:8" ht="15">
      <c r="D615" s="16"/>
      <c r="E615" s="16"/>
      <c r="F615" s="16"/>
      <c r="G615" s="16"/>
      <c r="H615" s="16"/>
    </row>
    <row r="616" spans="4:8" ht="15">
      <c r="D616" s="16"/>
      <c r="E616" s="16"/>
      <c r="F616" s="16"/>
      <c r="G616" s="16"/>
      <c r="H616" s="16"/>
    </row>
    <row r="617" spans="4:8" ht="15">
      <c r="D617" s="16"/>
      <c r="E617" s="16"/>
      <c r="F617" s="16"/>
      <c r="G617" s="16"/>
      <c r="H617" s="16"/>
    </row>
    <row r="618" spans="4:8" ht="15">
      <c r="D618" s="16"/>
      <c r="E618" s="16"/>
      <c r="F618" s="16"/>
      <c r="G618" s="16"/>
      <c r="H618" s="16"/>
    </row>
    <row r="619" spans="4:8" ht="15">
      <c r="D619" s="16"/>
      <c r="E619" s="16"/>
      <c r="F619" s="16"/>
      <c r="G619" s="16"/>
      <c r="H619" s="16"/>
    </row>
    <row r="620" spans="4:8" ht="15">
      <c r="D620" s="16"/>
      <c r="E620" s="16"/>
      <c r="F620" s="16"/>
      <c r="G620" s="16"/>
      <c r="H620" s="16"/>
    </row>
    <row r="621" spans="4:8" ht="15">
      <c r="D621" s="16"/>
      <c r="E621" s="16"/>
      <c r="F621" s="16"/>
      <c r="G621" s="16"/>
      <c r="H621" s="16"/>
    </row>
    <row r="622" spans="4:8" ht="15">
      <c r="D622" s="16"/>
      <c r="E622" s="16"/>
      <c r="F622" s="16"/>
      <c r="G622" s="16"/>
      <c r="H622" s="16"/>
    </row>
    <row r="623" spans="4:8" ht="15">
      <c r="D623" s="16"/>
      <c r="E623" s="16"/>
      <c r="F623" s="16"/>
      <c r="G623" s="16"/>
      <c r="H623" s="16"/>
    </row>
    <row r="624" spans="4:8" ht="15">
      <c r="D624" s="16"/>
      <c r="E624" s="16"/>
      <c r="F624" s="16"/>
      <c r="G624" s="16"/>
      <c r="H624" s="16"/>
    </row>
    <row r="625" spans="4:8" ht="15">
      <c r="D625" s="16"/>
      <c r="E625" s="16"/>
      <c r="F625" s="16"/>
      <c r="G625" s="16"/>
      <c r="H625" s="16"/>
    </row>
    <row r="626" spans="4:8" ht="15">
      <c r="D626" s="16"/>
      <c r="E626" s="16"/>
      <c r="F626" s="16"/>
      <c r="G626" s="16"/>
      <c r="H626" s="16"/>
    </row>
    <row r="627" spans="4:8" ht="15">
      <c r="D627" s="16"/>
      <c r="E627" s="16"/>
      <c r="F627" s="16"/>
      <c r="G627" s="16"/>
      <c r="H627" s="16"/>
    </row>
    <row r="628" spans="4:8" ht="15">
      <c r="D628" s="16"/>
      <c r="E628" s="16"/>
      <c r="F628" s="16"/>
      <c r="G628" s="16"/>
      <c r="H628" s="16"/>
    </row>
    <row r="629" spans="4:8" ht="15">
      <c r="D629" s="16"/>
      <c r="E629" s="16"/>
      <c r="F629" s="16"/>
      <c r="G629" s="16"/>
      <c r="H629" s="16"/>
    </row>
    <row r="630" spans="4:8" ht="15">
      <c r="D630" s="16"/>
      <c r="E630" s="16"/>
      <c r="F630" s="16"/>
      <c r="G630" s="16"/>
      <c r="H630" s="16"/>
    </row>
    <row r="631" spans="4:8" ht="15">
      <c r="D631" s="16"/>
      <c r="E631" s="16"/>
      <c r="F631" s="16"/>
      <c r="G631" s="16"/>
      <c r="H631" s="16"/>
    </row>
    <row r="632" spans="4:8" ht="15">
      <c r="D632" s="16"/>
      <c r="E632" s="16"/>
      <c r="F632" s="16"/>
      <c r="G632" s="16"/>
      <c r="H632" s="16"/>
    </row>
    <row r="633" spans="4:8" ht="15">
      <c r="D633" s="16"/>
      <c r="E633" s="16"/>
      <c r="F633" s="16"/>
      <c r="G633" s="16"/>
      <c r="H633" s="16"/>
    </row>
    <row r="634" spans="4:8" ht="15">
      <c r="D634" s="16"/>
      <c r="E634" s="16"/>
      <c r="F634" s="16"/>
      <c r="G634" s="16"/>
      <c r="H634" s="16"/>
    </row>
    <row r="635" spans="4:8" ht="15">
      <c r="D635" s="16"/>
      <c r="E635" s="16"/>
      <c r="F635" s="16"/>
      <c r="G635" s="16"/>
      <c r="H635" s="16"/>
    </row>
    <row r="636" spans="4:8" ht="15">
      <c r="D636" s="16"/>
      <c r="E636" s="16"/>
      <c r="F636" s="16"/>
      <c r="G636" s="16"/>
      <c r="H636" s="16"/>
    </row>
    <row r="637" spans="4:8" ht="15">
      <c r="D637" s="16"/>
      <c r="E637" s="16"/>
      <c r="F637" s="16"/>
      <c r="G637" s="16"/>
      <c r="H637" s="16"/>
    </row>
    <row r="638" spans="4:8" ht="15">
      <c r="D638" s="16"/>
      <c r="E638" s="16"/>
      <c r="F638" s="16"/>
      <c r="G638" s="16"/>
      <c r="H638" s="16"/>
    </row>
    <row r="639" spans="4:8" ht="15">
      <c r="D639" s="16"/>
      <c r="E639" s="16"/>
      <c r="F639" s="16"/>
      <c r="G639" s="16"/>
      <c r="H639" s="16"/>
    </row>
    <row r="640" spans="4:8" ht="15">
      <c r="D640" s="16"/>
      <c r="E640" s="16"/>
      <c r="F640" s="16"/>
      <c r="G640" s="16"/>
      <c r="H640" s="16"/>
    </row>
    <row r="641" spans="4:8" ht="15">
      <c r="D641" s="16"/>
      <c r="E641" s="16"/>
      <c r="F641" s="16"/>
      <c r="G641" s="16"/>
      <c r="H641" s="16"/>
    </row>
    <row r="642" spans="4:8" ht="15">
      <c r="D642" s="16"/>
      <c r="E642" s="16"/>
      <c r="F642" s="16"/>
      <c r="G642" s="16"/>
      <c r="H642" s="16"/>
    </row>
    <row r="643" spans="4:8" ht="15">
      <c r="D643" s="16"/>
      <c r="E643" s="16"/>
      <c r="F643" s="16"/>
      <c r="G643" s="16"/>
      <c r="H643" s="16"/>
    </row>
    <row r="644" spans="4:8" ht="15">
      <c r="D644" s="16"/>
      <c r="E644" s="16"/>
      <c r="F644" s="16"/>
      <c r="G644" s="16"/>
      <c r="H644" s="16"/>
    </row>
    <row r="645" spans="4:8" ht="15">
      <c r="D645" s="16"/>
      <c r="E645" s="16"/>
      <c r="F645" s="16"/>
      <c r="G645" s="16"/>
      <c r="H645" s="16"/>
    </row>
    <row r="646" spans="4:8" ht="15">
      <c r="D646" s="16"/>
      <c r="E646" s="16"/>
      <c r="F646" s="16"/>
      <c r="G646" s="16"/>
      <c r="H646" s="16"/>
    </row>
    <row r="647" spans="4:8" ht="15">
      <c r="D647" s="16"/>
      <c r="E647" s="16"/>
      <c r="F647" s="16"/>
      <c r="G647" s="16"/>
      <c r="H647" s="16"/>
    </row>
    <row r="648" spans="4:8" ht="15">
      <c r="D648" s="16"/>
      <c r="E648" s="16"/>
      <c r="F648" s="16"/>
      <c r="G648" s="16"/>
      <c r="H648" s="16"/>
    </row>
    <row r="649" spans="4:8" ht="15">
      <c r="D649" s="16"/>
      <c r="E649" s="16"/>
      <c r="F649" s="16"/>
      <c r="G649" s="16"/>
      <c r="H649" s="16"/>
    </row>
    <row r="650" spans="4:8" ht="15">
      <c r="D650" s="16"/>
      <c r="E650" s="16"/>
      <c r="F650" s="16"/>
      <c r="G650" s="16"/>
      <c r="H650" s="16"/>
    </row>
    <row r="651" spans="4:8" ht="15">
      <c r="D651" s="16"/>
      <c r="E651" s="16"/>
      <c r="F651" s="16"/>
      <c r="G651" s="16"/>
      <c r="H651" s="16"/>
    </row>
    <row r="652" spans="4:8" ht="15">
      <c r="D652" s="16"/>
      <c r="E652" s="16"/>
      <c r="F652" s="16"/>
      <c r="G652" s="16"/>
      <c r="H652" s="16"/>
    </row>
    <row r="653" spans="4:8" ht="15">
      <c r="D653" s="16"/>
      <c r="E653" s="16"/>
      <c r="F653" s="16"/>
      <c r="G653" s="16"/>
      <c r="H653" s="16"/>
    </row>
    <row r="654" spans="4:8" ht="15">
      <c r="D654" s="16"/>
      <c r="E654" s="16"/>
      <c r="F654" s="16"/>
      <c r="G654" s="16"/>
      <c r="H654" s="16"/>
    </row>
    <row r="655" spans="4:8" ht="15">
      <c r="D655" s="16"/>
      <c r="E655" s="16"/>
      <c r="F655" s="16"/>
      <c r="G655" s="16"/>
      <c r="H655" s="16"/>
    </row>
    <row r="656" spans="4:8" ht="15">
      <c r="D656" s="16"/>
      <c r="E656" s="16"/>
      <c r="F656" s="16"/>
      <c r="G656" s="16"/>
      <c r="H656" s="16"/>
    </row>
    <row r="657" spans="4:8" ht="15">
      <c r="D657" s="16"/>
      <c r="E657" s="16"/>
      <c r="F657" s="16"/>
      <c r="G657" s="16"/>
      <c r="H657" s="16"/>
    </row>
    <row r="658" spans="4:8" ht="15">
      <c r="D658" s="16"/>
      <c r="E658" s="16"/>
      <c r="F658" s="16"/>
      <c r="G658" s="16"/>
      <c r="H658" s="16"/>
    </row>
    <row r="659" spans="4:8" ht="15">
      <c r="D659" s="16"/>
      <c r="E659" s="16"/>
      <c r="F659" s="16"/>
      <c r="G659" s="16"/>
      <c r="H659" s="16"/>
    </row>
    <row r="660" spans="4:8" ht="15">
      <c r="D660" s="16"/>
      <c r="E660" s="16"/>
      <c r="F660" s="16"/>
      <c r="G660" s="16"/>
      <c r="H660" s="16"/>
    </row>
    <row r="661" spans="4:8" ht="15">
      <c r="D661" s="16"/>
      <c r="E661" s="16"/>
      <c r="F661" s="16"/>
      <c r="G661" s="16"/>
      <c r="H661" s="16"/>
    </row>
    <row r="662" spans="4:8" ht="15">
      <c r="D662" s="16"/>
      <c r="E662" s="16"/>
      <c r="F662" s="16"/>
      <c r="G662" s="16"/>
      <c r="H662" s="16"/>
    </row>
    <row r="663" spans="4:8" ht="15">
      <c r="D663" s="16"/>
      <c r="E663" s="16"/>
      <c r="F663" s="16"/>
      <c r="G663" s="16"/>
      <c r="H663" s="16"/>
    </row>
    <row r="664" spans="4:8" ht="15">
      <c r="D664" s="16"/>
      <c r="E664" s="16"/>
      <c r="F664" s="16"/>
      <c r="G664" s="16"/>
      <c r="H664" s="16"/>
    </row>
    <row r="665" spans="4:8" ht="15">
      <c r="D665" s="16"/>
      <c r="E665" s="16"/>
      <c r="F665" s="16"/>
      <c r="G665" s="16"/>
      <c r="H665" s="16"/>
    </row>
    <row r="666" spans="4:8" ht="15">
      <c r="D666" s="16"/>
      <c r="E666" s="16"/>
      <c r="F666" s="16"/>
      <c r="G666" s="16"/>
      <c r="H666" s="16"/>
    </row>
    <row r="667" spans="4:8" ht="15">
      <c r="D667" s="16"/>
      <c r="E667" s="16"/>
      <c r="F667" s="16"/>
      <c r="G667" s="16"/>
      <c r="H667" s="16"/>
    </row>
    <row r="668" spans="4:8" ht="15">
      <c r="D668" s="16"/>
      <c r="E668" s="16"/>
      <c r="F668" s="16"/>
      <c r="G668" s="16"/>
      <c r="H668" s="16"/>
    </row>
    <row r="669" spans="4:8" ht="15">
      <c r="D669" s="16"/>
      <c r="E669" s="16"/>
      <c r="F669" s="16"/>
      <c r="G669" s="16"/>
      <c r="H669" s="16"/>
    </row>
    <row r="670" spans="4:8" ht="15">
      <c r="D670" s="16"/>
      <c r="E670" s="16"/>
      <c r="F670" s="16"/>
      <c r="G670" s="16"/>
      <c r="H670" s="16"/>
    </row>
    <row r="671" spans="4:8" ht="15">
      <c r="D671" s="16"/>
      <c r="E671" s="16"/>
      <c r="F671" s="16"/>
      <c r="G671" s="16"/>
      <c r="H671" s="16"/>
    </row>
    <row r="672" spans="4:8" ht="15">
      <c r="D672" s="16"/>
      <c r="E672" s="16"/>
      <c r="F672" s="16"/>
      <c r="G672" s="16"/>
      <c r="H672" s="16"/>
    </row>
    <row r="673" spans="4:8" ht="15">
      <c r="D673" s="16"/>
      <c r="E673" s="16"/>
      <c r="F673" s="16"/>
      <c r="G673" s="16"/>
      <c r="H673" s="16"/>
    </row>
    <row r="674" spans="4:8" ht="15">
      <c r="D674" s="16"/>
      <c r="E674" s="16"/>
      <c r="F674" s="16"/>
      <c r="G674" s="16"/>
      <c r="H674" s="16"/>
    </row>
    <row r="675" spans="4:8" ht="15">
      <c r="D675" s="16"/>
      <c r="E675" s="16"/>
      <c r="F675" s="16"/>
      <c r="G675" s="16"/>
      <c r="H675" s="16"/>
    </row>
    <row r="676" spans="4:8" ht="15">
      <c r="D676" s="16"/>
      <c r="E676" s="16"/>
      <c r="F676" s="16"/>
      <c r="G676" s="16"/>
      <c r="H676" s="16"/>
    </row>
    <row r="677" spans="4:8" ht="15">
      <c r="D677" s="16"/>
      <c r="E677" s="16"/>
      <c r="F677" s="16"/>
      <c r="G677" s="16"/>
      <c r="H677" s="16"/>
    </row>
    <row r="678" spans="4:8" ht="15">
      <c r="D678" s="16"/>
      <c r="E678" s="16"/>
      <c r="F678" s="16"/>
      <c r="G678" s="16"/>
      <c r="H678" s="16"/>
    </row>
    <row r="679" spans="4:8" ht="15">
      <c r="D679" s="16"/>
      <c r="E679" s="16"/>
      <c r="F679" s="16"/>
      <c r="G679" s="16"/>
      <c r="H679" s="16"/>
    </row>
    <row r="680" spans="4:8" ht="15">
      <c r="D680" s="16"/>
      <c r="E680" s="16"/>
      <c r="F680" s="16"/>
      <c r="G680" s="16"/>
      <c r="H680" s="16"/>
    </row>
    <row r="681" spans="4:8" ht="15">
      <c r="D681" s="16"/>
      <c r="E681" s="16"/>
      <c r="F681" s="16"/>
      <c r="G681" s="16"/>
      <c r="H681" s="16"/>
    </row>
    <row r="682" spans="4:8" ht="15">
      <c r="D682" s="16"/>
      <c r="E682" s="16"/>
      <c r="F682" s="16"/>
      <c r="G682" s="16"/>
      <c r="H682" s="16"/>
    </row>
    <row r="683" spans="4:8" ht="15">
      <c r="D683" s="16"/>
      <c r="E683" s="16"/>
      <c r="F683" s="16"/>
      <c r="G683" s="16"/>
      <c r="H683" s="16"/>
    </row>
    <row r="684" spans="4:8" ht="15">
      <c r="D684" s="16"/>
      <c r="E684" s="16"/>
      <c r="F684" s="16"/>
      <c r="G684" s="16"/>
      <c r="H684" s="16"/>
    </row>
    <row r="685" spans="4:8" ht="15">
      <c r="D685" s="16"/>
      <c r="E685" s="16"/>
      <c r="F685" s="16"/>
      <c r="G685" s="16"/>
      <c r="H685" s="16"/>
    </row>
    <row r="686" spans="4:8" ht="15">
      <c r="D686" s="16"/>
      <c r="E686" s="16"/>
      <c r="F686" s="16"/>
      <c r="G686" s="16"/>
      <c r="H686" s="16"/>
    </row>
    <row r="687" spans="4:8" ht="15">
      <c r="D687" s="16"/>
      <c r="E687" s="16"/>
      <c r="F687" s="16"/>
      <c r="G687" s="16"/>
      <c r="H687" s="16"/>
    </row>
    <row r="688" spans="4:8" ht="15">
      <c r="D688" s="16"/>
      <c r="E688" s="16"/>
      <c r="F688" s="16"/>
      <c r="G688" s="16"/>
      <c r="H688" s="16"/>
    </row>
    <row r="689" spans="4:8" ht="15">
      <c r="D689" s="16"/>
      <c r="E689" s="16"/>
      <c r="F689" s="16"/>
      <c r="G689" s="16"/>
      <c r="H689" s="16"/>
    </row>
    <row r="690" spans="4:8" ht="15">
      <c r="D690" s="16"/>
      <c r="E690" s="16"/>
      <c r="F690" s="16"/>
      <c r="G690" s="16"/>
      <c r="H690" s="16"/>
    </row>
    <row r="691" spans="4:8" ht="15">
      <c r="D691" s="16"/>
      <c r="E691" s="16"/>
      <c r="F691" s="16"/>
      <c r="G691" s="16"/>
      <c r="H691" s="16"/>
    </row>
    <row r="692" spans="4:8" ht="15">
      <c r="D692" s="16"/>
      <c r="E692" s="16"/>
      <c r="F692" s="16"/>
      <c r="G692" s="16"/>
      <c r="H692" s="16"/>
    </row>
    <row r="693" spans="4:8" ht="15">
      <c r="D693" s="16"/>
      <c r="E693" s="16"/>
      <c r="F693" s="16"/>
      <c r="G693" s="16"/>
      <c r="H693" s="16"/>
    </row>
    <row r="694" spans="4:8" ht="15">
      <c r="D694" s="16"/>
      <c r="E694" s="16"/>
      <c r="F694" s="16"/>
      <c r="G694" s="16"/>
      <c r="H694" s="16"/>
    </row>
    <row r="695" spans="4:8" ht="15">
      <c r="D695" s="16"/>
      <c r="E695" s="16"/>
      <c r="F695" s="16"/>
      <c r="G695" s="16"/>
      <c r="H695" s="16"/>
    </row>
    <row r="696" spans="4:8" ht="15">
      <c r="D696" s="16"/>
      <c r="E696" s="16"/>
      <c r="F696" s="16"/>
      <c r="G696" s="16"/>
      <c r="H696" s="16"/>
    </row>
    <row r="697" spans="4:8" ht="15">
      <c r="D697" s="16"/>
      <c r="E697" s="16"/>
      <c r="F697" s="16"/>
      <c r="G697" s="16"/>
      <c r="H697" s="16"/>
    </row>
    <row r="698" spans="4:8" ht="15">
      <c r="D698" s="16"/>
      <c r="E698" s="16"/>
      <c r="F698" s="16"/>
      <c r="G698" s="16"/>
      <c r="H698" s="16"/>
    </row>
    <row r="699" spans="4:8" ht="15">
      <c r="D699" s="16"/>
      <c r="E699" s="16"/>
      <c r="F699" s="16"/>
      <c r="G699" s="16"/>
      <c r="H699" s="16"/>
    </row>
    <row r="700" spans="4:8" ht="15">
      <c r="D700" s="16"/>
      <c r="E700" s="16"/>
      <c r="F700" s="16"/>
      <c r="G700" s="16"/>
      <c r="H700" s="16"/>
    </row>
    <row r="701" spans="4:8" ht="15">
      <c r="D701" s="16"/>
      <c r="E701" s="16"/>
      <c r="F701" s="16"/>
      <c r="G701" s="16"/>
      <c r="H701" s="16"/>
    </row>
    <row r="702" spans="4:8" ht="15">
      <c r="D702" s="16"/>
      <c r="E702" s="16"/>
      <c r="F702" s="16"/>
      <c r="G702" s="16"/>
      <c r="H702" s="16"/>
    </row>
    <row r="703" spans="4:8" ht="15">
      <c r="D703" s="16"/>
      <c r="E703" s="16"/>
      <c r="F703" s="16"/>
      <c r="G703" s="16"/>
      <c r="H703" s="16"/>
    </row>
    <row r="704" spans="4:8" ht="15">
      <c r="D704" s="16"/>
      <c r="E704" s="16"/>
      <c r="F704" s="16"/>
      <c r="G704" s="16"/>
      <c r="H704" s="16"/>
    </row>
    <row r="705" spans="4:8" ht="15">
      <c r="D705" s="16"/>
      <c r="E705" s="16"/>
      <c r="F705" s="16"/>
      <c r="G705" s="16"/>
      <c r="H705" s="16"/>
    </row>
    <row r="706" spans="4:8" ht="15">
      <c r="D706" s="16"/>
      <c r="E706" s="16"/>
      <c r="F706" s="16"/>
      <c r="G706" s="16"/>
      <c r="H706" s="16"/>
    </row>
    <row r="707" spans="4:8" ht="15">
      <c r="D707" s="16"/>
      <c r="E707" s="16"/>
      <c r="F707" s="16"/>
      <c r="G707" s="16"/>
      <c r="H707" s="16"/>
    </row>
    <row r="708" spans="4:8" ht="15">
      <c r="D708" s="16"/>
      <c r="E708" s="16"/>
      <c r="F708" s="16"/>
      <c r="G708" s="16"/>
      <c r="H708" s="16"/>
    </row>
    <row r="709" spans="4:8" ht="15">
      <c r="D709" s="16"/>
      <c r="E709" s="16"/>
      <c r="F709" s="16"/>
      <c r="G709" s="16"/>
      <c r="H709" s="16"/>
    </row>
    <row r="710" spans="4:8" ht="15">
      <c r="D710" s="16"/>
      <c r="E710" s="16"/>
      <c r="F710" s="16"/>
      <c r="G710" s="16"/>
      <c r="H710" s="16"/>
    </row>
    <row r="711" spans="4:8" ht="15">
      <c r="D711" s="16"/>
      <c r="E711" s="16"/>
      <c r="F711" s="16"/>
      <c r="G711" s="16"/>
      <c r="H711" s="16"/>
    </row>
    <row r="712" spans="4:8" ht="15">
      <c r="D712" s="16"/>
      <c r="E712" s="16"/>
      <c r="F712" s="16"/>
      <c r="G712" s="16"/>
      <c r="H712" s="16"/>
    </row>
    <row r="713" spans="4:8" ht="15">
      <c r="D713" s="16"/>
      <c r="E713" s="16"/>
      <c r="F713" s="16"/>
      <c r="G713" s="16"/>
      <c r="H713" s="16"/>
    </row>
    <row r="714" spans="4:8" ht="15">
      <c r="D714" s="16"/>
      <c r="E714" s="16"/>
      <c r="F714" s="16"/>
      <c r="G714" s="16"/>
      <c r="H714" s="16"/>
    </row>
    <row r="715" spans="4:8" ht="15">
      <c r="D715" s="16"/>
      <c r="E715" s="16"/>
      <c r="F715" s="16"/>
      <c r="G715" s="16"/>
      <c r="H715" s="16"/>
    </row>
    <row r="716" spans="4:8" ht="15">
      <c r="D716" s="16"/>
      <c r="E716" s="16"/>
      <c r="F716" s="16"/>
      <c r="G716" s="16"/>
      <c r="H716" s="16"/>
    </row>
    <row r="717" spans="4:8" ht="15">
      <c r="D717" s="16"/>
      <c r="E717" s="16"/>
      <c r="F717" s="16"/>
      <c r="G717" s="16"/>
      <c r="H717" s="16"/>
    </row>
    <row r="718" spans="4:8" ht="15">
      <c r="D718" s="16"/>
      <c r="E718" s="16"/>
      <c r="F718" s="16"/>
      <c r="G718" s="16"/>
      <c r="H718" s="16"/>
    </row>
    <row r="719" spans="4:8" ht="15">
      <c r="D719" s="16"/>
      <c r="E719" s="16"/>
      <c r="F719" s="16"/>
      <c r="G719" s="16"/>
      <c r="H719" s="16"/>
    </row>
    <row r="720" spans="4:8" ht="15">
      <c r="D720" s="16"/>
      <c r="E720" s="16"/>
      <c r="F720" s="16"/>
      <c r="G720" s="16"/>
      <c r="H720" s="16"/>
    </row>
    <row r="721" spans="4:8" ht="15">
      <c r="D721" s="16"/>
      <c r="E721" s="16"/>
      <c r="F721" s="16"/>
      <c r="G721" s="16"/>
      <c r="H721" s="16"/>
    </row>
    <row r="722" spans="4:8" ht="15">
      <c r="D722" s="16"/>
      <c r="E722" s="16"/>
      <c r="F722" s="16"/>
      <c r="G722" s="16"/>
      <c r="H722" s="16"/>
    </row>
    <row r="723" spans="4:8" ht="15">
      <c r="D723" s="16"/>
      <c r="E723" s="16"/>
      <c r="F723" s="16"/>
      <c r="G723" s="16"/>
      <c r="H723" s="16"/>
    </row>
    <row r="724" spans="4:8" ht="15">
      <c r="D724" s="16"/>
      <c r="E724" s="16"/>
      <c r="F724" s="16"/>
      <c r="G724" s="16"/>
      <c r="H724" s="16"/>
    </row>
    <row r="725" spans="4:8" ht="15">
      <c r="D725" s="16"/>
      <c r="E725" s="16"/>
      <c r="F725" s="16"/>
      <c r="G725" s="16"/>
      <c r="H725" s="16"/>
    </row>
    <row r="726" spans="4:8" ht="15">
      <c r="D726" s="16"/>
      <c r="E726" s="16"/>
      <c r="F726" s="16"/>
      <c r="G726" s="16"/>
      <c r="H726" s="16"/>
    </row>
    <row r="727" spans="4:8" ht="15">
      <c r="D727" s="16"/>
      <c r="E727" s="16"/>
      <c r="F727" s="16"/>
      <c r="G727" s="16"/>
      <c r="H727" s="16"/>
    </row>
  </sheetData>
  <sheetProtection/>
  <mergeCells count="24">
    <mergeCell ref="B264:C264"/>
    <mergeCell ref="F6:F7"/>
    <mergeCell ref="D6:D7"/>
    <mergeCell ref="E6:E7"/>
    <mergeCell ref="B9:H9"/>
    <mergeCell ref="G6:H6"/>
    <mergeCell ref="B1:C1"/>
    <mergeCell ref="B3:H3"/>
    <mergeCell ref="B4:H4"/>
    <mergeCell ref="B5:C5"/>
    <mergeCell ref="B6:B7"/>
    <mergeCell ref="C6:C7"/>
    <mergeCell ref="F2:H2"/>
    <mergeCell ref="F1:H1"/>
    <mergeCell ref="B348:H348"/>
    <mergeCell ref="B344:C344"/>
    <mergeCell ref="B269:H269"/>
    <mergeCell ref="B345:C345"/>
    <mergeCell ref="B266:B267"/>
    <mergeCell ref="C266:C267"/>
    <mergeCell ref="D266:D267"/>
    <mergeCell ref="E266:E267"/>
    <mergeCell ref="F266:F267"/>
    <mergeCell ref="G266:H266"/>
  </mergeCells>
  <printOptions/>
  <pageMargins left="0.2755905511811024" right="0.2755905511811024" top="0.8661417322834646" bottom="0.2755905511811024" header="0.5118110236220472" footer="0.5118110236220472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6"/>
  <sheetViews>
    <sheetView tabSelected="1" workbookViewId="0" topLeftCell="B128">
      <selection activeCell="F98" sqref="F98"/>
    </sheetView>
  </sheetViews>
  <sheetFormatPr defaultColWidth="9.140625" defaultRowHeight="12.75"/>
  <cols>
    <col min="1" max="1" width="8.8515625" style="2" hidden="1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195"/>
      <c r="C1" s="195"/>
      <c r="D1" s="4"/>
      <c r="E1" s="4"/>
      <c r="F1" s="199" t="s">
        <v>199</v>
      </c>
      <c r="G1" s="204"/>
      <c r="H1" s="204"/>
      <c r="I1" s="1"/>
    </row>
    <row r="2" spans="1:9" ht="34.5" customHeight="1">
      <c r="A2" s="1"/>
      <c r="B2" s="5"/>
      <c r="C2" s="4"/>
      <c r="D2" s="4"/>
      <c r="E2" s="4"/>
      <c r="F2" s="198" t="s">
        <v>402</v>
      </c>
      <c r="G2" s="163"/>
      <c r="H2" s="163"/>
      <c r="I2" s="1"/>
    </row>
    <row r="3" spans="1:9" ht="42" customHeight="1">
      <c r="A3" s="1"/>
      <c r="B3" s="196" t="s">
        <v>400</v>
      </c>
      <c r="C3" s="196"/>
      <c r="D3" s="196"/>
      <c r="E3" s="196"/>
      <c r="F3" s="196"/>
      <c r="G3" s="196"/>
      <c r="H3" s="196"/>
      <c r="I3" s="1"/>
    </row>
    <row r="4" spans="1:9" ht="15" customHeight="1">
      <c r="A4" s="1"/>
      <c r="B4" s="197"/>
      <c r="C4" s="197"/>
      <c r="D4" s="197"/>
      <c r="E4" s="197"/>
      <c r="F4" s="197"/>
      <c r="G4" s="197"/>
      <c r="H4" s="197"/>
      <c r="I4" s="1"/>
    </row>
    <row r="5" spans="1:9" ht="12" customHeight="1">
      <c r="A5" s="1"/>
      <c r="B5" s="195"/>
      <c r="C5" s="195"/>
      <c r="D5" s="4"/>
      <c r="E5" s="4"/>
      <c r="F5" s="4"/>
      <c r="G5" s="4"/>
      <c r="H5" s="55" t="s">
        <v>201</v>
      </c>
      <c r="I5" s="1"/>
    </row>
    <row r="6" spans="1:9" s="7" customFormat="1" ht="13.5" customHeight="1">
      <c r="A6" s="6"/>
      <c r="B6" s="192" t="s">
        <v>0</v>
      </c>
      <c r="C6" s="192" t="s">
        <v>1</v>
      </c>
      <c r="D6" s="192" t="s">
        <v>142</v>
      </c>
      <c r="E6" s="192" t="s">
        <v>141</v>
      </c>
      <c r="F6" s="192" t="s">
        <v>401</v>
      </c>
      <c r="G6" s="194"/>
      <c r="H6" s="194"/>
      <c r="I6" s="6"/>
    </row>
    <row r="7" spans="1:9" s="7" customFormat="1" ht="75" customHeight="1">
      <c r="A7" s="6"/>
      <c r="B7" s="192"/>
      <c r="C7" s="192"/>
      <c r="D7" s="193"/>
      <c r="E7" s="193"/>
      <c r="F7" s="193"/>
      <c r="G7" s="9" t="s">
        <v>144</v>
      </c>
      <c r="H7" s="9" t="s">
        <v>145</v>
      </c>
      <c r="I7" s="6"/>
    </row>
    <row r="8" spans="1:9" s="36" customFormat="1" ht="23.25" customHeight="1">
      <c r="A8" s="33"/>
      <c r="B8" s="34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3"/>
    </row>
    <row r="9" spans="1:9" ht="22.5" customHeight="1">
      <c r="A9" s="1"/>
      <c r="B9" s="187" t="s">
        <v>146</v>
      </c>
      <c r="C9" s="201"/>
      <c r="D9" s="201"/>
      <c r="E9" s="201"/>
      <c r="F9" s="201"/>
      <c r="G9" s="201"/>
      <c r="H9" s="201"/>
      <c r="I9" s="1"/>
    </row>
    <row r="10" spans="1:9" ht="21.75" customHeight="1">
      <c r="A10" s="1"/>
      <c r="B10" s="39" t="s">
        <v>179</v>
      </c>
      <c r="C10" s="19" t="s">
        <v>180</v>
      </c>
      <c r="D10" s="37">
        <f>SUM(D11:D23)</f>
        <v>30954215.94</v>
      </c>
      <c r="E10" s="37">
        <f>SUM(E11:E23)</f>
        <v>30268750.94</v>
      </c>
      <c r="F10" s="37">
        <f>SUM(F11:F23)</f>
        <v>21772528.43</v>
      </c>
      <c r="G10" s="45">
        <f>F10/D10*100</f>
        <v>70.3378450037394</v>
      </c>
      <c r="H10" s="45">
        <f>F10/E10*100</f>
        <v>71.93071320702472</v>
      </c>
      <c r="I10" s="1"/>
    </row>
    <row r="11" spans="1:9" ht="21.75" customHeight="1">
      <c r="A11" s="1"/>
      <c r="B11" s="49" t="s">
        <v>6</v>
      </c>
      <c r="C11" s="48" t="s">
        <v>7</v>
      </c>
      <c r="D11" s="50">
        <v>22825191.92</v>
      </c>
      <c r="E11" s="50">
        <v>22344491.92</v>
      </c>
      <c r="F11" s="50">
        <v>16746955.85</v>
      </c>
      <c r="G11" s="51">
        <f aca="true" t="shared" si="0" ref="G11:G23">F11/D11*100</f>
        <v>73.37049304424862</v>
      </c>
      <c r="H11" s="51">
        <f aca="true" t="shared" si="1" ref="H11:H23">F11/E11*100</f>
        <v>74.94892213239459</v>
      </c>
      <c r="I11" s="1"/>
    </row>
    <row r="12" spans="1:9" ht="21.75" customHeight="1">
      <c r="A12" s="1"/>
      <c r="B12" s="49" t="s">
        <v>8</v>
      </c>
      <c r="C12" s="48" t="s">
        <v>9</v>
      </c>
      <c r="D12" s="50">
        <v>5021696.44</v>
      </c>
      <c r="E12" s="50">
        <v>4942856.44</v>
      </c>
      <c r="F12" s="50">
        <v>3590061.12</v>
      </c>
      <c r="G12" s="51">
        <f t="shared" si="0"/>
        <v>71.49100235138864</v>
      </c>
      <c r="H12" s="51">
        <f t="shared" si="1"/>
        <v>72.63130466317973</v>
      </c>
      <c r="I12" s="1"/>
    </row>
    <row r="13" spans="1:9" ht="21.75" customHeight="1">
      <c r="A13" s="1"/>
      <c r="B13" s="49" t="s">
        <v>10</v>
      </c>
      <c r="C13" s="48" t="s">
        <v>11</v>
      </c>
      <c r="D13" s="50">
        <v>613950</v>
      </c>
      <c r="E13" s="50">
        <v>563950</v>
      </c>
      <c r="F13" s="50">
        <v>186596.52</v>
      </c>
      <c r="G13" s="51">
        <f t="shared" si="0"/>
        <v>30.39278768629367</v>
      </c>
      <c r="H13" s="51">
        <f t="shared" si="1"/>
        <v>33.087422643851404</v>
      </c>
      <c r="I13" s="1"/>
    </row>
    <row r="14" spans="1:9" ht="21.75" customHeight="1">
      <c r="A14" s="1"/>
      <c r="B14" s="49" t="s">
        <v>12</v>
      </c>
      <c r="C14" s="48" t="s">
        <v>13</v>
      </c>
      <c r="D14" s="50">
        <v>597000</v>
      </c>
      <c r="E14" s="50">
        <v>566500</v>
      </c>
      <c r="F14" s="50">
        <v>74147.67</v>
      </c>
      <c r="G14" s="51">
        <f t="shared" si="0"/>
        <v>12.420045226130654</v>
      </c>
      <c r="H14" s="51">
        <f t="shared" si="1"/>
        <v>13.08873256840247</v>
      </c>
      <c r="I14" s="1"/>
    </row>
    <row r="15" spans="1:9" ht="21.75" customHeight="1">
      <c r="A15" s="1"/>
      <c r="B15" s="49" t="s">
        <v>14</v>
      </c>
      <c r="C15" s="48" t="s">
        <v>15</v>
      </c>
      <c r="D15" s="50">
        <v>35000</v>
      </c>
      <c r="E15" s="50">
        <v>32000</v>
      </c>
      <c r="F15" s="50">
        <v>11506.5</v>
      </c>
      <c r="G15" s="51">
        <f t="shared" si="0"/>
        <v>32.87571428571429</v>
      </c>
      <c r="H15" s="51">
        <f t="shared" si="1"/>
        <v>35.9578125</v>
      </c>
      <c r="I15" s="1"/>
    </row>
    <row r="16" spans="1:9" ht="21.75" customHeight="1">
      <c r="A16" s="1"/>
      <c r="B16" s="49" t="s">
        <v>16</v>
      </c>
      <c r="C16" s="48" t="s">
        <v>17</v>
      </c>
      <c r="D16" s="50">
        <v>305000</v>
      </c>
      <c r="E16" s="50">
        <v>305000</v>
      </c>
      <c r="F16" s="50">
        <v>188236.16</v>
      </c>
      <c r="G16" s="51">
        <f t="shared" si="0"/>
        <v>61.716773770491805</v>
      </c>
      <c r="H16" s="51">
        <f t="shared" si="1"/>
        <v>61.716773770491805</v>
      </c>
      <c r="I16" s="1"/>
    </row>
    <row r="17" spans="1:9" ht="21.75" customHeight="1">
      <c r="A17" s="1"/>
      <c r="B17" s="49" t="s">
        <v>18</v>
      </c>
      <c r="C17" s="48" t="s">
        <v>19</v>
      </c>
      <c r="D17" s="50">
        <v>145000</v>
      </c>
      <c r="E17" s="50">
        <v>115000</v>
      </c>
      <c r="F17" s="50">
        <v>44399.34</v>
      </c>
      <c r="G17" s="51">
        <f t="shared" si="0"/>
        <v>30.62023448275862</v>
      </c>
      <c r="H17" s="51">
        <f t="shared" si="1"/>
        <v>38.60812173913043</v>
      </c>
      <c r="I17" s="1"/>
    </row>
    <row r="18" spans="1:9" ht="21.75" customHeight="1">
      <c r="A18" s="1"/>
      <c r="B18" s="49" t="s">
        <v>20</v>
      </c>
      <c r="C18" s="48" t="s">
        <v>21</v>
      </c>
      <c r="D18" s="50">
        <v>429000</v>
      </c>
      <c r="E18" s="50">
        <v>429000</v>
      </c>
      <c r="F18" s="50">
        <f>204385.27-2120.24</f>
        <v>202265.03</v>
      </c>
      <c r="G18" s="51">
        <f t="shared" si="0"/>
        <v>47.14802564102564</v>
      </c>
      <c r="H18" s="51">
        <f t="shared" si="1"/>
        <v>47.14802564102564</v>
      </c>
      <c r="I18" s="1"/>
    </row>
    <row r="19" spans="1:9" ht="21.75" customHeight="1">
      <c r="A19" s="1"/>
      <c r="B19" s="49" t="s">
        <v>22</v>
      </c>
      <c r="C19" s="48" t="s">
        <v>23</v>
      </c>
      <c r="D19" s="50">
        <v>320000</v>
      </c>
      <c r="E19" s="50">
        <v>320000</v>
      </c>
      <c r="F19" s="50">
        <v>293972.67</v>
      </c>
      <c r="G19" s="51">
        <f t="shared" si="0"/>
        <v>91.866459375</v>
      </c>
      <c r="H19" s="51">
        <f t="shared" si="1"/>
        <v>91.866459375</v>
      </c>
      <c r="I19" s="1"/>
    </row>
    <row r="20" spans="1:9" ht="34.5" customHeight="1">
      <c r="A20" s="1"/>
      <c r="B20" s="49" t="s">
        <v>24</v>
      </c>
      <c r="C20" s="48" t="s">
        <v>25</v>
      </c>
      <c r="D20" s="50">
        <v>40000</v>
      </c>
      <c r="E20" s="50">
        <v>40000</v>
      </c>
      <c r="F20" s="50">
        <v>0</v>
      </c>
      <c r="G20" s="51">
        <f t="shared" si="0"/>
        <v>0</v>
      </c>
      <c r="H20" s="51">
        <f t="shared" si="1"/>
        <v>0</v>
      </c>
      <c r="I20" s="1"/>
    </row>
    <row r="21" spans="1:9" ht="37.5" customHeight="1">
      <c r="A21" s="1"/>
      <c r="B21" s="49" t="s">
        <v>26</v>
      </c>
      <c r="C21" s="48" t="s">
        <v>27</v>
      </c>
      <c r="D21" s="50">
        <v>450127.58</v>
      </c>
      <c r="E21" s="50">
        <v>450127.58</v>
      </c>
      <c r="F21" s="50">
        <v>290667.58</v>
      </c>
      <c r="G21" s="51">
        <f t="shared" si="0"/>
        <v>64.57448797072155</v>
      </c>
      <c r="H21" s="51">
        <f t="shared" si="1"/>
        <v>64.57448797072155</v>
      </c>
      <c r="I21" s="1"/>
    </row>
    <row r="22" spans="1:9" ht="37.5" customHeight="1">
      <c r="A22" s="1"/>
      <c r="B22" s="49" t="s">
        <v>32</v>
      </c>
      <c r="C22" s="48" t="s">
        <v>33</v>
      </c>
      <c r="D22" s="50">
        <v>137200</v>
      </c>
      <c r="E22" s="50">
        <v>124775</v>
      </c>
      <c r="F22" s="50">
        <v>121968</v>
      </c>
      <c r="G22" s="51">
        <f t="shared" si="0"/>
        <v>88.89795918367346</v>
      </c>
      <c r="H22" s="51">
        <f t="shared" si="1"/>
        <v>97.75035063113604</v>
      </c>
      <c r="I22" s="1"/>
    </row>
    <row r="23" spans="1:9" ht="21.75" customHeight="1">
      <c r="A23" s="1"/>
      <c r="B23" s="49" t="s">
        <v>28</v>
      </c>
      <c r="C23" s="48" t="s">
        <v>29</v>
      </c>
      <c r="D23" s="50">
        <v>35050</v>
      </c>
      <c r="E23" s="50">
        <v>35050</v>
      </c>
      <c r="F23" s="50">
        <v>21751.99</v>
      </c>
      <c r="G23" s="51">
        <f t="shared" si="0"/>
        <v>62.05988587731812</v>
      </c>
      <c r="H23" s="51">
        <f t="shared" si="1"/>
        <v>62.05988587731812</v>
      </c>
      <c r="I23" s="1"/>
    </row>
    <row r="24" spans="1:9" ht="21.75" customHeight="1">
      <c r="A24" s="1"/>
      <c r="B24" s="39" t="s">
        <v>181</v>
      </c>
      <c r="C24" s="19" t="s">
        <v>182</v>
      </c>
      <c r="D24" s="37">
        <f>SUM(D25:D40)</f>
        <v>180955765.25</v>
      </c>
      <c r="E24" s="37">
        <f>SUM(E25:E40)</f>
        <v>144749925.25</v>
      </c>
      <c r="F24" s="37">
        <f>SUM(F25:F40)</f>
        <v>134980617.92000005</v>
      </c>
      <c r="G24" s="45">
        <f>F24/D24*100</f>
        <v>74.59315691518154</v>
      </c>
      <c r="H24" s="45">
        <f>F24/E24*100</f>
        <v>93.25090682214362</v>
      </c>
      <c r="I24" s="1"/>
    </row>
    <row r="25" spans="1:9" ht="21.75" customHeight="1">
      <c r="A25" s="1"/>
      <c r="B25" s="49" t="s">
        <v>6</v>
      </c>
      <c r="C25" s="48" t="s">
        <v>7</v>
      </c>
      <c r="D25" s="50">
        <v>132723130</v>
      </c>
      <c r="E25" s="50">
        <v>104433916</v>
      </c>
      <c r="F25" s="50">
        <v>100926365.06</v>
      </c>
      <c r="G25" s="51">
        <f aca="true" t="shared" si="2" ref="G25:G92">F25/D25*100</f>
        <v>76.04278550392837</v>
      </c>
      <c r="H25" s="51">
        <f aca="true" t="shared" si="3" ref="H25:H92">F25/E25*100</f>
        <v>96.6413679824091</v>
      </c>
      <c r="I25" s="1"/>
    </row>
    <row r="26" spans="1:9" ht="21.75" customHeight="1">
      <c r="A26" s="1"/>
      <c r="B26" s="49" t="s">
        <v>8</v>
      </c>
      <c r="C26" s="48" t="s">
        <v>9</v>
      </c>
      <c r="D26" s="50">
        <v>29204879</v>
      </c>
      <c r="E26" s="50">
        <v>22318463</v>
      </c>
      <c r="F26" s="50">
        <v>21206842.89</v>
      </c>
      <c r="G26" s="51">
        <f t="shared" si="2"/>
        <v>72.61404127029597</v>
      </c>
      <c r="H26" s="51">
        <f t="shared" si="3"/>
        <v>95.01928018071854</v>
      </c>
      <c r="I26" s="1"/>
    </row>
    <row r="27" spans="1:9" ht="21.75" customHeight="1">
      <c r="A27" s="1"/>
      <c r="B27" s="49" t="s">
        <v>10</v>
      </c>
      <c r="C27" s="48" t="s">
        <v>11</v>
      </c>
      <c r="D27" s="50">
        <v>1686387</v>
      </c>
      <c r="E27" s="50">
        <v>1686387</v>
      </c>
      <c r="F27" s="50">
        <v>1027549.76</v>
      </c>
      <c r="G27" s="51">
        <f t="shared" si="2"/>
        <v>60.93202568568188</v>
      </c>
      <c r="H27" s="51">
        <f t="shared" si="3"/>
        <v>60.93202568568188</v>
      </c>
      <c r="I27" s="1"/>
    </row>
    <row r="28" spans="1:9" ht="21.75" customHeight="1">
      <c r="A28" s="1"/>
      <c r="B28" s="49" t="s">
        <v>80</v>
      </c>
      <c r="C28" s="48" t="s">
        <v>81</v>
      </c>
      <c r="D28" s="50">
        <v>600</v>
      </c>
      <c r="E28" s="50">
        <v>600</v>
      </c>
      <c r="F28" s="50">
        <v>0</v>
      </c>
      <c r="G28" s="51">
        <f t="shared" si="2"/>
        <v>0</v>
      </c>
      <c r="H28" s="51">
        <f t="shared" si="3"/>
        <v>0</v>
      </c>
      <c r="I28" s="1"/>
    </row>
    <row r="29" spans="1:9" ht="21.75" customHeight="1">
      <c r="A29" s="1"/>
      <c r="B29" s="49" t="s">
        <v>82</v>
      </c>
      <c r="C29" s="48" t="s">
        <v>83</v>
      </c>
      <c r="D29" s="50">
        <v>1487022</v>
      </c>
      <c r="E29" s="50">
        <v>1487022</v>
      </c>
      <c r="F29" s="50">
        <v>1375889.34</v>
      </c>
      <c r="G29" s="51">
        <f t="shared" si="2"/>
        <v>92.52649523678869</v>
      </c>
      <c r="H29" s="51">
        <f t="shared" si="3"/>
        <v>92.52649523678869</v>
      </c>
      <c r="I29" s="1"/>
    </row>
    <row r="30" spans="1:9" ht="21.75" customHeight="1">
      <c r="A30" s="1"/>
      <c r="B30" s="49" t="s">
        <v>12</v>
      </c>
      <c r="C30" s="48" t="s">
        <v>13</v>
      </c>
      <c r="D30" s="50">
        <v>2675689.25</v>
      </c>
      <c r="E30" s="50">
        <v>2673529.25</v>
      </c>
      <c r="F30" s="50">
        <v>648130.26</v>
      </c>
      <c r="G30" s="51">
        <f t="shared" si="2"/>
        <v>24.22292723267472</v>
      </c>
      <c r="H30" s="51">
        <f t="shared" si="3"/>
        <v>24.242497440415136</v>
      </c>
      <c r="I30" s="1"/>
    </row>
    <row r="31" spans="1:9" ht="21.75" customHeight="1">
      <c r="A31" s="1"/>
      <c r="B31" s="49" t="s">
        <v>14</v>
      </c>
      <c r="C31" s="48" t="s">
        <v>15</v>
      </c>
      <c r="D31" s="50">
        <v>26681</v>
      </c>
      <c r="E31" s="50">
        <v>26681</v>
      </c>
      <c r="F31" s="50">
        <v>3416.42</v>
      </c>
      <c r="G31" s="51">
        <f t="shared" si="2"/>
        <v>12.804692477793186</v>
      </c>
      <c r="H31" s="51">
        <f t="shared" si="3"/>
        <v>12.804692477793186</v>
      </c>
      <c r="I31" s="1"/>
    </row>
    <row r="32" spans="1:9" ht="21.75" customHeight="1">
      <c r="A32" s="1"/>
      <c r="B32" s="49" t="s">
        <v>16</v>
      </c>
      <c r="C32" s="48" t="s">
        <v>17</v>
      </c>
      <c r="D32" s="50">
        <v>7415008</v>
      </c>
      <c r="E32" s="50">
        <v>6415008</v>
      </c>
      <c r="F32" s="50">
        <v>6302350.01</v>
      </c>
      <c r="G32" s="51">
        <f t="shared" si="2"/>
        <v>84.9945139641117</v>
      </c>
      <c r="H32" s="51">
        <f t="shared" si="3"/>
        <v>98.24383710823119</v>
      </c>
      <c r="I32" s="1"/>
    </row>
    <row r="33" spans="1:9" ht="21.75" customHeight="1">
      <c r="A33" s="1"/>
      <c r="B33" s="49" t="s">
        <v>18</v>
      </c>
      <c r="C33" s="48" t="s">
        <v>19</v>
      </c>
      <c r="D33" s="50">
        <v>293135</v>
      </c>
      <c r="E33" s="50">
        <v>293135</v>
      </c>
      <c r="F33" s="50">
        <v>186652.4</v>
      </c>
      <c r="G33" s="51">
        <f t="shared" si="2"/>
        <v>63.67455268050557</v>
      </c>
      <c r="H33" s="51">
        <f t="shared" si="3"/>
        <v>63.67455268050557</v>
      </c>
      <c r="I33" s="1"/>
    </row>
    <row r="34" spans="1:9" ht="21.75" customHeight="1">
      <c r="A34" s="1"/>
      <c r="B34" s="49" t="s">
        <v>20</v>
      </c>
      <c r="C34" s="48" t="s">
        <v>21</v>
      </c>
      <c r="D34" s="50">
        <v>1792037</v>
      </c>
      <c r="E34" s="50">
        <v>1792037</v>
      </c>
      <c r="F34" s="50">
        <v>1151379.43</v>
      </c>
      <c r="G34" s="51">
        <f t="shared" si="2"/>
        <v>64.24975767799437</v>
      </c>
      <c r="H34" s="51">
        <f t="shared" si="3"/>
        <v>64.24975767799437</v>
      </c>
      <c r="I34" s="1"/>
    </row>
    <row r="35" spans="1:9" ht="21.75" customHeight="1">
      <c r="A35" s="1"/>
      <c r="B35" s="49" t="s">
        <v>22</v>
      </c>
      <c r="C35" s="48" t="s">
        <v>23</v>
      </c>
      <c r="D35" s="50">
        <v>1958426.92</v>
      </c>
      <c r="E35" s="50">
        <v>1958426.92</v>
      </c>
      <c r="F35" s="50">
        <v>1189969.78</v>
      </c>
      <c r="G35" s="51">
        <f t="shared" si="2"/>
        <v>60.761510569922116</v>
      </c>
      <c r="H35" s="51">
        <f t="shared" si="3"/>
        <v>60.761510569922116</v>
      </c>
      <c r="I35" s="1"/>
    </row>
    <row r="36" spans="1:9" ht="36" customHeight="1">
      <c r="A36" s="1"/>
      <c r="B36" s="49" t="s">
        <v>24</v>
      </c>
      <c r="C36" s="48" t="s">
        <v>25</v>
      </c>
      <c r="D36" s="50">
        <v>359721</v>
      </c>
      <c r="E36" s="50">
        <v>359671</v>
      </c>
      <c r="F36" s="50">
        <v>348279.79</v>
      </c>
      <c r="G36" s="51">
        <f t="shared" si="2"/>
        <v>96.81942116251206</v>
      </c>
      <c r="H36" s="51">
        <f t="shared" si="3"/>
        <v>96.83288060477491</v>
      </c>
      <c r="I36" s="1"/>
    </row>
    <row r="37" spans="1:9" ht="21.75" customHeight="1">
      <c r="A37" s="1"/>
      <c r="B37" s="49" t="s">
        <v>84</v>
      </c>
      <c r="C37" s="48" t="s">
        <v>85</v>
      </c>
      <c r="D37" s="50">
        <v>424919.08</v>
      </c>
      <c r="E37" s="50">
        <v>424919.08</v>
      </c>
      <c r="F37" s="50">
        <v>312573.78</v>
      </c>
      <c r="G37" s="51">
        <f t="shared" si="2"/>
        <v>73.56077773678697</v>
      </c>
      <c r="H37" s="51">
        <f t="shared" si="3"/>
        <v>73.56077773678697</v>
      </c>
      <c r="I37" s="1"/>
    </row>
    <row r="38" spans="1:9" ht="30.75" customHeight="1">
      <c r="A38" s="1"/>
      <c r="B38" s="49" t="s">
        <v>26</v>
      </c>
      <c r="C38" s="48" t="s">
        <v>27</v>
      </c>
      <c r="D38" s="50">
        <v>677351</v>
      </c>
      <c r="E38" s="50">
        <v>677351</v>
      </c>
      <c r="F38" s="50">
        <v>107098.42</v>
      </c>
      <c r="G38" s="51">
        <f t="shared" si="2"/>
        <v>15.811362203643311</v>
      </c>
      <c r="H38" s="51">
        <f t="shared" si="3"/>
        <v>15.811362203643311</v>
      </c>
      <c r="I38" s="1"/>
    </row>
    <row r="39" spans="1:9" ht="21.75" customHeight="1">
      <c r="A39" s="1"/>
      <c r="B39" s="49" t="s">
        <v>40</v>
      </c>
      <c r="C39" s="48" t="s">
        <v>41</v>
      </c>
      <c r="D39" s="50">
        <v>186000</v>
      </c>
      <c r="E39" s="50">
        <v>158000</v>
      </c>
      <c r="F39" s="50">
        <v>150724</v>
      </c>
      <c r="G39" s="51">
        <f t="shared" si="2"/>
        <v>81.03440860215055</v>
      </c>
      <c r="H39" s="51">
        <f t="shared" si="3"/>
        <v>95.39493670886075</v>
      </c>
      <c r="I39" s="1"/>
    </row>
    <row r="40" spans="1:9" ht="21.75" customHeight="1">
      <c r="A40" s="1"/>
      <c r="B40" s="49" t="s">
        <v>28</v>
      </c>
      <c r="C40" s="48" t="s">
        <v>29</v>
      </c>
      <c r="D40" s="50">
        <v>44779</v>
      </c>
      <c r="E40" s="50">
        <v>44779</v>
      </c>
      <c r="F40" s="50">
        <v>43396.58</v>
      </c>
      <c r="G40" s="51">
        <f t="shared" si="2"/>
        <v>96.91279394358963</v>
      </c>
      <c r="H40" s="51">
        <f t="shared" si="3"/>
        <v>96.91279394358963</v>
      </c>
      <c r="I40" s="1"/>
    </row>
    <row r="41" spans="1:9" ht="21.75" customHeight="1">
      <c r="A41" s="1"/>
      <c r="B41" s="39" t="s">
        <v>183</v>
      </c>
      <c r="C41" s="19" t="s">
        <v>184</v>
      </c>
      <c r="D41" s="25">
        <f>SUM(D42:D44)</f>
        <v>8622530</v>
      </c>
      <c r="E41" s="25">
        <f>SUM(E42:E44)</f>
        <v>7587030</v>
      </c>
      <c r="F41" s="25">
        <f>SUM(F42:F44)</f>
        <v>5943630.159999999</v>
      </c>
      <c r="G41" s="45">
        <f t="shared" si="2"/>
        <v>68.93139438192733</v>
      </c>
      <c r="H41" s="45">
        <f t="shared" si="3"/>
        <v>78.3393522893675</v>
      </c>
      <c r="I41" s="1"/>
    </row>
    <row r="42" spans="1:9" ht="37.5" customHeight="1">
      <c r="A42" s="1"/>
      <c r="B42" s="49" t="s">
        <v>26</v>
      </c>
      <c r="C42" s="48" t="s">
        <v>27</v>
      </c>
      <c r="D42" s="26">
        <v>50000</v>
      </c>
      <c r="E42" s="26">
        <v>50000</v>
      </c>
      <c r="F42" s="26">
        <v>26819.75</v>
      </c>
      <c r="G42" s="51">
        <f t="shared" si="2"/>
        <v>53.6395</v>
      </c>
      <c r="H42" s="51">
        <f t="shared" si="3"/>
        <v>53.6395</v>
      </c>
      <c r="I42" s="1"/>
    </row>
    <row r="43" spans="1:9" ht="36" customHeight="1">
      <c r="A43" s="1"/>
      <c r="B43" s="49" t="s">
        <v>32</v>
      </c>
      <c r="C43" s="48" t="s">
        <v>33</v>
      </c>
      <c r="D43" s="26">
        <v>7170430</v>
      </c>
      <c r="E43" s="26">
        <v>6134930</v>
      </c>
      <c r="F43" s="26">
        <v>4828442.77</v>
      </c>
      <c r="G43" s="51">
        <f t="shared" si="2"/>
        <v>67.33825963017559</v>
      </c>
      <c r="H43" s="51">
        <f t="shared" si="3"/>
        <v>78.70412164441973</v>
      </c>
      <c r="I43" s="1"/>
    </row>
    <row r="44" spans="1:9" ht="21.75" customHeight="1">
      <c r="A44" s="1"/>
      <c r="B44" s="49" t="s">
        <v>40</v>
      </c>
      <c r="C44" s="48" t="s">
        <v>41</v>
      </c>
      <c r="D44" s="26">
        <v>1402100</v>
      </c>
      <c r="E44" s="26">
        <v>1402100</v>
      </c>
      <c r="F44" s="26">
        <v>1088367.64</v>
      </c>
      <c r="G44" s="51">
        <f t="shared" si="2"/>
        <v>77.62410954996076</v>
      </c>
      <c r="H44" s="51">
        <f t="shared" si="3"/>
        <v>77.62410954996076</v>
      </c>
      <c r="I44" s="1"/>
    </row>
    <row r="45" spans="1:9" ht="21.75" customHeight="1">
      <c r="A45" s="1"/>
      <c r="B45" s="39" t="s">
        <v>185</v>
      </c>
      <c r="C45" s="19" t="s">
        <v>186</v>
      </c>
      <c r="D45" s="25">
        <f>SUM(D46:D55)</f>
        <v>12807249</v>
      </c>
      <c r="E45" s="25">
        <f>SUM(E46:E55)</f>
        <v>10975213</v>
      </c>
      <c r="F45" s="25">
        <f>SUM(F46:F55)</f>
        <v>9383189.81</v>
      </c>
      <c r="G45" s="45">
        <f t="shared" si="2"/>
        <v>73.26467854259725</v>
      </c>
      <c r="H45" s="45">
        <f t="shared" si="3"/>
        <v>85.49437546223477</v>
      </c>
      <c r="I45" s="1"/>
    </row>
    <row r="46" spans="1:9" ht="21.75" customHeight="1">
      <c r="A46" s="1"/>
      <c r="B46" s="49" t="s">
        <v>6</v>
      </c>
      <c r="C46" s="48" t="s">
        <v>7</v>
      </c>
      <c r="D46" s="26">
        <v>1473522</v>
      </c>
      <c r="E46" s="26">
        <v>1143830</v>
      </c>
      <c r="F46" s="26">
        <v>960975.63</v>
      </c>
      <c r="G46" s="51">
        <f>F46/D46*100</f>
        <v>65.21623905174134</v>
      </c>
      <c r="H46" s="51">
        <f>F46/E46*100</f>
        <v>84.01385083447715</v>
      </c>
      <c r="I46" s="1"/>
    </row>
    <row r="47" spans="1:9" ht="21.75" customHeight="1">
      <c r="A47" s="1"/>
      <c r="B47" s="49" t="s">
        <v>8</v>
      </c>
      <c r="C47" s="48" t="s">
        <v>9</v>
      </c>
      <c r="D47" s="26">
        <v>324085</v>
      </c>
      <c r="E47" s="26">
        <v>250801</v>
      </c>
      <c r="F47" s="26">
        <v>181518.43</v>
      </c>
      <c r="G47" s="51">
        <f>F47/D47*100</f>
        <v>56.009512936421004</v>
      </c>
      <c r="H47" s="51">
        <f>F47/E47*100</f>
        <v>72.37548095900733</v>
      </c>
      <c r="I47" s="1"/>
    </row>
    <row r="48" spans="1:9" ht="21.75" customHeight="1">
      <c r="A48" s="1"/>
      <c r="B48" s="49" t="s">
        <v>10</v>
      </c>
      <c r="C48" s="48" t="s">
        <v>11</v>
      </c>
      <c r="D48" s="26">
        <v>27500</v>
      </c>
      <c r="E48" s="26">
        <v>27500</v>
      </c>
      <c r="F48" s="26">
        <v>17394.35</v>
      </c>
      <c r="G48" s="51">
        <f>F48/D48*100</f>
        <v>63.25218181818181</v>
      </c>
      <c r="H48" s="51">
        <f>F48/E48*100</f>
        <v>63.25218181818181</v>
      </c>
      <c r="I48" s="1"/>
    </row>
    <row r="49" spans="1:9" ht="21.75" customHeight="1">
      <c r="A49" s="1"/>
      <c r="B49" s="49" t="s">
        <v>12</v>
      </c>
      <c r="C49" s="48" t="s">
        <v>13</v>
      </c>
      <c r="D49" s="26">
        <v>15500</v>
      </c>
      <c r="E49" s="26">
        <v>14900</v>
      </c>
      <c r="F49" s="26">
        <v>5759.41</v>
      </c>
      <c r="G49" s="51">
        <f>F49/D49*100</f>
        <v>37.15748387096774</v>
      </c>
      <c r="H49" s="51">
        <f>F49/E49*100</f>
        <v>38.653758389261746</v>
      </c>
      <c r="I49" s="1"/>
    </row>
    <row r="50" spans="1:9" ht="21.75" customHeight="1">
      <c r="A50" s="1"/>
      <c r="B50" s="49" t="s">
        <v>16</v>
      </c>
      <c r="C50" s="48" t="s">
        <v>17</v>
      </c>
      <c r="D50" s="26">
        <v>7200</v>
      </c>
      <c r="E50" s="26">
        <v>5800</v>
      </c>
      <c r="F50" s="26">
        <v>3934.28</v>
      </c>
      <c r="G50" s="51">
        <f t="shared" si="2"/>
        <v>54.64277777777779</v>
      </c>
      <c r="H50" s="51">
        <f t="shared" si="3"/>
        <v>67.83241379310346</v>
      </c>
      <c r="I50" s="1"/>
    </row>
    <row r="51" spans="1:9" ht="21.75" customHeight="1">
      <c r="A51" s="1"/>
      <c r="B51" s="49" t="s">
        <v>18</v>
      </c>
      <c r="C51" s="48" t="s">
        <v>19</v>
      </c>
      <c r="D51" s="26">
        <v>2000</v>
      </c>
      <c r="E51" s="26">
        <v>1700</v>
      </c>
      <c r="F51" s="26">
        <v>546</v>
      </c>
      <c r="G51" s="51">
        <f>F51/D51*100</f>
        <v>27.3</v>
      </c>
      <c r="H51" s="51">
        <f>F51/E51*100</f>
        <v>32.11764705882353</v>
      </c>
      <c r="I51" s="1"/>
    </row>
    <row r="52" spans="1:9" ht="21.75" customHeight="1">
      <c r="A52" s="1"/>
      <c r="B52" s="49" t="s">
        <v>20</v>
      </c>
      <c r="C52" s="48" t="s">
        <v>21</v>
      </c>
      <c r="D52" s="26">
        <v>6800</v>
      </c>
      <c r="E52" s="26">
        <v>5900</v>
      </c>
      <c r="F52" s="26">
        <v>0</v>
      </c>
      <c r="G52" s="51">
        <f>F52/D52*100</f>
        <v>0</v>
      </c>
      <c r="H52" s="51">
        <f>F52/E52*100</f>
        <v>0</v>
      </c>
      <c r="I52" s="1"/>
    </row>
    <row r="53" spans="1:9" ht="39" customHeight="1">
      <c r="A53" s="1"/>
      <c r="B53" s="49" t="s">
        <v>26</v>
      </c>
      <c r="C53" s="48" t="s">
        <v>27</v>
      </c>
      <c r="D53" s="26">
        <v>352100</v>
      </c>
      <c r="E53" s="26">
        <v>343000</v>
      </c>
      <c r="F53" s="26">
        <v>5000</v>
      </c>
      <c r="G53" s="51">
        <f>F53/D53*100</f>
        <v>1.4200511218403862</v>
      </c>
      <c r="H53" s="51">
        <f>F53/E53*100</f>
        <v>1.4577259475218658</v>
      </c>
      <c r="I53" s="1"/>
    </row>
    <row r="54" spans="1:9" ht="39" customHeight="1">
      <c r="A54" s="1"/>
      <c r="B54" s="49" t="s">
        <v>32</v>
      </c>
      <c r="C54" s="48" t="s">
        <v>33</v>
      </c>
      <c r="D54" s="26">
        <v>8572542</v>
      </c>
      <c r="E54" s="26">
        <v>7373942</v>
      </c>
      <c r="F54" s="26">
        <v>7150070.66</v>
      </c>
      <c r="G54" s="51">
        <f t="shared" si="2"/>
        <v>83.40665650865287</v>
      </c>
      <c r="H54" s="51">
        <f t="shared" si="3"/>
        <v>96.96402087241803</v>
      </c>
      <c r="I54" s="1"/>
    </row>
    <row r="55" spans="1:9" ht="21.75" customHeight="1">
      <c r="A55" s="1"/>
      <c r="B55" s="49" t="s">
        <v>40</v>
      </c>
      <c r="C55" s="48" t="s">
        <v>41</v>
      </c>
      <c r="D55" s="26">
        <v>2026000</v>
      </c>
      <c r="E55" s="26">
        <v>1807840</v>
      </c>
      <c r="F55" s="26">
        <v>1057991.05</v>
      </c>
      <c r="G55" s="51">
        <f t="shared" si="2"/>
        <v>52.2206836130306</v>
      </c>
      <c r="H55" s="51">
        <f t="shared" si="3"/>
        <v>58.522383064873</v>
      </c>
      <c r="I55" s="1"/>
    </row>
    <row r="56" spans="1:9" ht="21.75" customHeight="1">
      <c r="A56" s="1"/>
      <c r="B56" s="39" t="s">
        <v>187</v>
      </c>
      <c r="C56" s="19" t="s">
        <v>188</v>
      </c>
      <c r="D56" s="25">
        <f>SUM(D57:D69)</f>
        <v>12058884</v>
      </c>
      <c r="E56" s="25">
        <f>SUM(E57:E69)</f>
        <v>11594184</v>
      </c>
      <c r="F56" s="25">
        <f>SUM(F57:F69)</f>
        <v>9651142.51</v>
      </c>
      <c r="G56" s="45">
        <f t="shared" si="2"/>
        <v>80.03346337853486</v>
      </c>
      <c r="H56" s="45">
        <f t="shared" si="3"/>
        <v>83.24123983197093</v>
      </c>
      <c r="I56" s="1"/>
    </row>
    <row r="57" spans="1:9" ht="21.75" customHeight="1">
      <c r="A57" s="1"/>
      <c r="B57" s="49" t="s">
        <v>6</v>
      </c>
      <c r="C57" s="48" t="s">
        <v>7</v>
      </c>
      <c r="D57" s="26">
        <v>8646000</v>
      </c>
      <c r="E57" s="26">
        <v>8196500</v>
      </c>
      <c r="F57" s="26">
        <v>6673944.12</v>
      </c>
      <c r="G57" s="51">
        <f t="shared" si="2"/>
        <v>77.19111866759195</v>
      </c>
      <c r="H57" s="51">
        <f t="shared" si="3"/>
        <v>81.42431672055146</v>
      </c>
      <c r="I57" s="1"/>
    </row>
    <row r="58" spans="1:9" ht="21.75" customHeight="1">
      <c r="A58" s="1"/>
      <c r="B58" s="49" t="s">
        <v>8</v>
      </c>
      <c r="C58" s="48" t="s">
        <v>9</v>
      </c>
      <c r="D58" s="26">
        <v>1902000</v>
      </c>
      <c r="E58" s="26">
        <v>1886800</v>
      </c>
      <c r="F58" s="26">
        <v>1673571.33</v>
      </c>
      <c r="G58" s="51">
        <f t="shared" si="2"/>
        <v>87.99008044164039</v>
      </c>
      <c r="H58" s="51">
        <f t="shared" si="3"/>
        <v>88.69892569429723</v>
      </c>
      <c r="I58" s="1"/>
    </row>
    <row r="59" spans="1:9" ht="21.75" customHeight="1">
      <c r="A59" s="1"/>
      <c r="B59" s="49" t="s">
        <v>10</v>
      </c>
      <c r="C59" s="48" t="s">
        <v>11</v>
      </c>
      <c r="D59" s="26">
        <v>83694</v>
      </c>
      <c r="E59" s="26">
        <v>83694</v>
      </c>
      <c r="F59" s="26">
        <v>5037</v>
      </c>
      <c r="G59" s="51">
        <f t="shared" si="2"/>
        <v>6.018352570076708</v>
      </c>
      <c r="H59" s="51">
        <f t="shared" si="3"/>
        <v>6.018352570076708</v>
      </c>
      <c r="I59" s="1"/>
    </row>
    <row r="60" spans="1:9" ht="21.75" customHeight="1">
      <c r="A60" s="1"/>
      <c r="B60" s="49" t="s">
        <v>12</v>
      </c>
      <c r="C60" s="48" t="s">
        <v>13</v>
      </c>
      <c r="D60" s="26">
        <v>60900</v>
      </c>
      <c r="E60" s="26">
        <v>60900</v>
      </c>
      <c r="F60" s="26">
        <v>39978.25</v>
      </c>
      <c r="G60" s="51">
        <f t="shared" si="2"/>
        <v>65.64573070607554</v>
      </c>
      <c r="H60" s="51">
        <f t="shared" si="3"/>
        <v>65.64573070607554</v>
      </c>
      <c r="I60" s="1"/>
    </row>
    <row r="61" spans="1:9" ht="21.75" customHeight="1">
      <c r="A61" s="1"/>
      <c r="B61" s="49" t="s">
        <v>14</v>
      </c>
      <c r="C61" s="48" t="s">
        <v>15</v>
      </c>
      <c r="D61" s="26">
        <v>1500</v>
      </c>
      <c r="E61" s="26">
        <v>1500</v>
      </c>
      <c r="F61" s="26">
        <v>0</v>
      </c>
      <c r="G61" s="51">
        <f aca="true" t="shared" si="4" ref="G61:G66">F61/D61*100</f>
        <v>0</v>
      </c>
      <c r="H61" s="51">
        <f aca="true" t="shared" si="5" ref="H61:H66">F61/E61*100</f>
        <v>0</v>
      </c>
      <c r="I61" s="1"/>
    </row>
    <row r="62" spans="1:9" ht="21.75" customHeight="1">
      <c r="A62" s="1"/>
      <c r="B62" s="49" t="s">
        <v>16</v>
      </c>
      <c r="C62" s="48" t="s">
        <v>17</v>
      </c>
      <c r="D62" s="26">
        <v>1047527</v>
      </c>
      <c r="E62" s="26">
        <v>1047527</v>
      </c>
      <c r="F62" s="26">
        <v>995547.99</v>
      </c>
      <c r="G62" s="51">
        <f t="shared" si="4"/>
        <v>95.03793124186774</v>
      </c>
      <c r="H62" s="51">
        <f t="shared" si="5"/>
        <v>95.03793124186774</v>
      </c>
      <c r="I62" s="1"/>
    </row>
    <row r="63" spans="1:9" ht="21.75" customHeight="1">
      <c r="A63" s="1"/>
      <c r="B63" s="49" t="s">
        <v>18</v>
      </c>
      <c r="C63" s="48" t="s">
        <v>19</v>
      </c>
      <c r="D63" s="26">
        <v>9112</v>
      </c>
      <c r="E63" s="26">
        <v>9112</v>
      </c>
      <c r="F63" s="26">
        <v>6016.03</v>
      </c>
      <c r="G63" s="51">
        <f t="shared" si="4"/>
        <v>66.02315627743634</v>
      </c>
      <c r="H63" s="51">
        <f t="shared" si="5"/>
        <v>66.02315627743634</v>
      </c>
      <c r="I63" s="1"/>
    </row>
    <row r="64" spans="1:9" ht="21.75" customHeight="1">
      <c r="A64" s="1"/>
      <c r="B64" s="49" t="s">
        <v>20</v>
      </c>
      <c r="C64" s="48" t="s">
        <v>21</v>
      </c>
      <c r="D64" s="26">
        <v>43500</v>
      </c>
      <c r="E64" s="26">
        <v>43500</v>
      </c>
      <c r="F64" s="26">
        <v>30564.07</v>
      </c>
      <c r="G64" s="51">
        <f t="shared" si="4"/>
        <v>70.26222988505747</v>
      </c>
      <c r="H64" s="51">
        <f t="shared" si="5"/>
        <v>70.26222988505747</v>
      </c>
      <c r="I64" s="1"/>
    </row>
    <row r="65" spans="1:9" ht="31.5" customHeight="1">
      <c r="A65" s="1"/>
      <c r="B65" s="49" t="s">
        <v>24</v>
      </c>
      <c r="C65" s="48" t="s">
        <v>25</v>
      </c>
      <c r="D65" s="26">
        <v>87354</v>
      </c>
      <c r="E65" s="26">
        <v>87354</v>
      </c>
      <c r="F65" s="26">
        <v>84212</v>
      </c>
      <c r="G65" s="51">
        <f t="shared" si="4"/>
        <v>96.40314124138563</v>
      </c>
      <c r="H65" s="51">
        <f t="shared" si="5"/>
        <v>96.40314124138563</v>
      </c>
      <c r="I65" s="1"/>
    </row>
    <row r="66" spans="1:9" ht="31.5" customHeight="1">
      <c r="A66" s="1"/>
      <c r="B66" s="49" t="s">
        <v>26</v>
      </c>
      <c r="C66" s="48" t="s">
        <v>27</v>
      </c>
      <c r="D66" s="26">
        <v>44947</v>
      </c>
      <c r="E66" s="26">
        <v>44947</v>
      </c>
      <c r="F66" s="26">
        <v>17721.72</v>
      </c>
      <c r="G66" s="51">
        <f t="shared" si="4"/>
        <v>39.42803746634926</v>
      </c>
      <c r="H66" s="51">
        <f t="shared" si="5"/>
        <v>39.42803746634926</v>
      </c>
      <c r="I66" s="1"/>
    </row>
    <row r="67" spans="1:9" ht="31.5" customHeight="1">
      <c r="A67" s="1"/>
      <c r="B67" s="49" t="s">
        <v>32</v>
      </c>
      <c r="C67" s="48" t="s">
        <v>33</v>
      </c>
      <c r="D67" s="26">
        <v>70300</v>
      </c>
      <c r="E67" s="26">
        <v>70300</v>
      </c>
      <c r="F67" s="26">
        <v>70300</v>
      </c>
      <c r="G67" s="51">
        <f t="shared" si="2"/>
        <v>100</v>
      </c>
      <c r="H67" s="51">
        <f t="shared" si="3"/>
        <v>100</v>
      </c>
      <c r="I67" s="1"/>
    </row>
    <row r="68" spans="1:9" ht="21.75" customHeight="1">
      <c r="A68" s="1"/>
      <c r="B68" s="49" t="s">
        <v>40</v>
      </c>
      <c r="C68" s="48" t="s">
        <v>41</v>
      </c>
      <c r="D68" s="26">
        <v>61550</v>
      </c>
      <c r="E68" s="26">
        <v>61550</v>
      </c>
      <c r="F68" s="26">
        <v>54250</v>
      </c>
      <c r="G68" s="51">
        <f t="shared" si="2"/>
        <v>88.13972380178716</v>
      </c>
      <c r="H68" s="51">
        <f t="shared" si="3"/>
        <v>88.13972380178716</v>
      </c>
      <c r="I68" s="1"/>
    </row>
    <row r="69" spans="1:9" ht="21.75" customHeight="1">
      <c r="A69" s="1"/>
      <c r="B69" s="49" t="s">
        <v>28</v>
      </c>
      <c r="C69" s="48" t="s">
        <v>29</v>
      </c>
      <c r="D69" s="26">
        <v>500</v>
      </c>
      <c r="E69" s="26">
        <v>500</v>
      </c>
      <c r="F69" s="26">
        <v>0</v>
      </c>
      <c r="G69" s="51">
        <f t="shared" si="2"/>
        <v>0</v>
      </c>
      <c r="H69" s="51">
        <f t="shared" si="3"/>
        <v>0</v>
      </c>
      <c r="I69" s="1"/>
    </row>
    <row r="70" spans="1:9" ht="21.75" customHeight="1">
      <c r="A70" s="1"/>
      <c r="B70" s="39" t="s">
        <v>189</v>
      </c>
      <c r="C70" s="19" t="s">
        <v>190</v>
      </c>
      <c r="D70" s="25">
        <f>SUM(D71:D79)</f>
        <v>2357959</v>
      </c>
      <c r="E70" s="25">
        <f>SUM(E71:E79)</f>
        <v>1954319</v>
      </c>
      <c r="F70" s="25">
        <f>SUM(F71:F79)</f>
        <v>1640392.2200000002</v>
      </c>
      <c r="G70" s="45">
        <f t="shared" si="2"/>
        <v>69.56830971191611</v>
      </c>
      <c r="H70" s="45">
        <f t="shared" si="3"/>
        <v>83.93676876702321</v>
      </c>
      <c r="I70" s="1"/>
    </row>
    <row r="71" spans="1:9" ht="21.75" customHeight="1">
      <c r="A71" s="1"/>
      <c r="B71" s="49" t="s">
        <v>6</v>
      </c>
      <c r="C71" s="48" t="s">
        <v>7</v>
      </c>
      <c r="D71" s="26">
        <v>1006300</v>
      </c>
      <c r="E71" s="26">
        <v>779400</v>
      </c>
      <c r="F71" s="26">
        <v>697190.42</v>
      </c>
      <c r="G71" s="51">
        <f t="shared" si="2"/>
        <v>69.28256186028024</v>
      </c>
      <c r="H71" s="51">
        <f t="shared" si="3"/>
        <v>89.45219656145754</v>
      </c>
      <c r="I71" s="1"/>
    </row>
    <row r="72" spans="1:9" ht="21.75" customHeight="1">
      <c r="A72" s="1"/>
      <c r="B72" s="49" t="s">
        <v>8</v>
      </c>
      <c r="C72" s="48" t="s">
        <v>9</v>
      </c>
      <c r="D72" s="26">
        <v>201500</v>
      </c>
      <c r="E72" s="26">
        <v>153900</v>
      </c>
      <c r="F72" s="26">
        <v>124202.66</v>
      </c>
      <c r="G72" s="51">
        <f t="shared" si="2"/>
        <v>61.639037220843676</v>
      </c>
      <c r="H72" s="51">
        <f t="shared" si="3"/>
        <v>80.70348278102665</v>
      </c>
      <c r="I72" s="1"/>
    </row>
    <row r="73" spans="1:9" ht="21.75" customHeight="1">
      <c r="A73" s="1"/>
      <c r="B73" s="49" t="s">
        <v>10</v>
      </c>
      <c r="C73" s="48" t="s">
        <v>11</v>
      </c>
      <c r="D73" s="26">
        <v>25815</v>
      </c>
      <c r="E73" s="26">
        <v>25815</v>
      </c>
      <c r="F73" s="26">
        <v>5815</v>
      </c>
      <c r="G73" s="51">
        <f t="shared" si="2"/>
        <v>22.525663374007358</v>
      </c>
      <c r="H73" s="51">
        <f t="shared" si="3"/>
        <v>22.525663374007358</v>
      </c>
      <c r="I73" s="1"/>
    </row>
    <row r="74" spans="1:9" ht="21.75" customHeight="1">
      <c r="A74" s="1"/>
      <c r="B74" s="49" t="s">
        <v>12</v>
      </c>
      <c r="C74" s="48" t="s">
        <v>13</v>
      </c>
      <c r="D74" s="26">
        <v>90302</v>
      </c>
      <c r="E74" s="26">
        <v>90302</v>
      </c>
      <c r="F74" s="26">
        <v>10606.44</v>
      </c>
      <c r="G74" s="51">
        <f>F74/D74*100</f>
        <v>11.745520586476491</v>
      </c>
      <c r="H74" s="51">
        <f>F74/E74*100</f>
        <v>11.745520586476491</v>
      </c>
      <c r="I74" s="1"/>
    </row>
    <row r="75" spans="1:9" ht="21.75" customHeight="1">
      <c r="A75" s="1"/>
      <c r="B75" s="49" t="s">
        <v>14</v>
      </c>
      <c r="C75" s="48" t="s">
        <v>15</v>
      </c>
      <c r="D75" s="26">
        <v>1362</v>
      </c>
      <c r="E75" s="26">
        <v>1362</v>
      </c>
      <c r="F75" s="26">
        <v>0</v>
      </c>
      <c r="G75" s="51">
        <f>F75/D75*100</f>
        <v>0</v>
      </c>
      <c r="H75" s="51">
        <f>F75/E75*100</f>
        <v>0</v>
      </c>
      <c r="I75" s="1"/>
    </row>
    <row r="76" spans="1:9" ht="21.75" customHeight="1">
      <c r="A76" s="1"/>
      <c r="B76" s="49" t="s">
        <v>20</v>
      </c>
      <c r="C76" s="48" t="s">
        <v>21</v>
      </c>
      <c r="D76" s="26">
        <v>22000</v>
      </c>
      <c r="E76" s="26">
        <v>22000</v>
      </c>
      <c r="F76" s="26">
        <v>19364.64</v>
      </c>
      <c r="G76" s="51">
        <f>F76/D76*100</f>
        <v>88.0210909090909</v>
      </c>
      <c r="H76" s="51">
        <f>F76/E76*100</f>
        <v>88.0210909090909</v>
      </c>
      <c r="I76" s="1"/>
    </row>
    <row r="77" spans="1:9" ht="21.75" customHeight="1">
      <c r="A77" s="1"/>
      <c r="B77" s="49" t="s">
        <v>22</v>
      </c>
      <c r="C77" s="48" t="s">
        <v>23</v>
      </c>
      <c r="D77" s="26">
        <v>1000</v>
      </c>
      <c r="E77" s="26">
        <v>1000</v>
      </c>
      <c r="F77" s="26">
        <v>364.26</v>
      </c>
      <c r="G77" s="51">
        <f>F77/D77*100</f>
        <v>36.425999999999995</v>
      </c>
      <c r="H77" s="51">
        <f>F77/E77*100</f>
        <v>36.425999999999995</v>
      </c>
      <c r="I77" s="1"/>
    </row>
    <row r="78" spans="1:9" ht="34.5" customHeight="1">
      <c r="A78" s="1"/>
      <c r="B78" s="49" t="s">
        <v>26</v>
      </c>
      <c r="C78" s="48" t="s">
        <v>27</v>
      </c>
      <c r="D78" s="26">
        <v>40580</v>
      </c>
      <c r="E78" s="26">
        <v>40580</v>
      </c>
      <c r="F78" s="26">
        <v>0</v>
      </c>
      <c r="G78" s="51">
        <f t="shared" si="2"/>
        <v>0</v>
      </c>
      <c r="H78" s="51">
        <f t="shared" si="3"/>
        <v>0</v>
      </c>
      <c r="I78" s="1"/>
    </row>
    <row r="79" spans="1:9" ht="34.5" customHeight="1">
      <c r="A79" s="1"/>
      <c r="B79" s="49" t="s">
        <v>32</v>
      </c>
      <c r="C79" s="48" t="s">
        <v>33</v>
      </c>
      <c r="D79" s="26">
        <v>969100</v>
      </c>
      <c r="E79" s="26">
        <v>839960</v>
      </c>
      <c r="F79" s="26">
        <v>782848.8</v>
      </c>
      <c r="G79" s="51">
        <f t="shared" si="2"/>
        <v>80.78101331131978</v>
      </c>
      <c r="H79" s="51">
        <f t="shared" si="3"/>
        <v>93.20072384399258</v>
      </c>
      <c r="I79" s="1"/>
    </row>
    <row r="80" spans="1:9" ht="21.75" customHeight="1">
      <c r="A80" s="1"/>
      <c r="B80" s="39" t="s">
        <v>191</v>
      </c>
      <c r="C80" s="19" t="s">
        <v>192</v>
      </c>
      <c r="D80" s="25">
        <f>SUM(D81)</f>
        <v>15510400</v>
      </c>
      <c r="E80" s="25">
        <f>SUM(E81)</f>
        <v>15510400</v>
      </c>
      <c r="F80" s="25">
        <f>SUM(F81)</f>
        <v>14444137.66</v>
      </c>
      <c r="G80" s="45">
        <f t="shared" si="2"/>
        <v>93.125500696307</v>
      </c>
      <c r="H80" s="45">
        <f t="shared" si="3"/>
        <v>93.125500696307</v>
      </c>
      <c r="I80" s="1"/>
    </row>
    <row r="81" spans="1:9" ht="35.25" customHeight="1">
      <c r="A81" s="1"/>
      <c r="B81" s="49" t="s">
        <v>32</v>
      </c>
      <c r="C81" s="48" t="s">
        <v>33</v>
      </c>
      <c r="D81" s="26">
        <v>15510400</v>
      </c>
      <c r="E81" s="26">
        <v>15510400</v>
      </c>
      <c r="F81" s="26">
        <v>14444137.66</v>
      </c>
      <c r="G81" s="51">
        <f t="shared" si="2"/>
        <v>93.125500696307</v>
      </c>
      <c r="H81" s="51">
        <f t="shared" si="3"/>
        <v>93.125500696307</v>
      </c>
      <c r="I81" s="1"/>
    </row>
    <row r="82" spans="1:9" ht="21.75" customHeight="1">
      <c r="A82" s="1"/>
      <c r="B82" s="39" t="s">
        <v>193</v>
      </c>
      <c r="C82" s="19" t="s">
        <v>194</v>
      </c>
      <c r="D82" s="25">
        <f>SUM(D83:D86)</f>
        <v>1594444.65</v>
      </c>
      <c r="E82" s="25">
        <f>SUM(E83:E86)</f>
        <v>1534444.65</v>
      </c>
      <c r="F82" s="25">
        <f>SUM(F83:F86)</f>
        <v>711885.92</v>
      </c>
      <c r="G82" s="45">
        <f t="shared" si="2"/>
        <v>44.64789166560282</v>
      </c>
      <c r="H82" s="45">
        <f t="shared" si="3"/>
        <v>46.39371775319495</v>
      </c>
      <c r="I82" s="1"/>
    </row>
    <row r="83" spans="1:9" ht="21.75" customHeight="1">
      <c r="A83" s="1"/>
      <c r="B83" s="49" t="s">
        <v>12</v>
      </c>
      <c r="C83" s="48" t="s">
        <v>13</v>
      </c>
      <c r="D83" s="26">
        <v>250000</v>
      </c>
      <c r="E83" s="26">
        <v>250000</v>
      </c>
      <c r="F83" s="26">
        <v>0</v>
      </c>
      <c r="G83" s="51">
        <f>F83/D83*100</f>
        <v>0</v>
      </c>
      <c r="H83" s="51">
        <f>F83/E83*100</f>
        <v>0</v>
      </c>
      <c r="I83" s="1"/>
    </row>
    <row r="84" spans="1:9" ht="36.75" customHeight="1">
      <c r="A84" s="1"/>
      <c r="B84" s="49" t="s">
        <v>26</v>
      </c>
      <c r="C84" s="48" t="s">
        <v>27</v>
      </c>
      <c r="D84" s="26">
        <v>120000</v>
      </c>
      <c r="E84" s="26">
        <v>120000</v>
      </c>
      <c r="F84" s="26">
        <v>0</v>
      </c>
      <c r="G84" s="51">
        <f t="shared" si="2"/>
        <v>0</v>
      </c>
      <c r="H84" s="51">
        <f t="shared" si="3"/>
        <v>0</v>
      </c>
      <c r="I84" s="1"/>
    </row>
    <row r="85" spans="1:9" ht="36.75" customHeight="1">
      <c r="A85" s="1"/>
      <c r="B85" s="49" t="s">
        <v>32</v>
      </c>
      <c r="C85" s="48" t="s">
        <v>33</v>
      </c>
      <c r="D85" s="26">
        <v>1164444.65</v>
      </c>
      <c r="E85" s="26">
        <v>1164444.65</v>
      </c>
      <c r="F85" s="26">
        <v>711885.92</v>
      </c>
      <c r="G85" s="51">
        <f t="shared" si="2"/>
        <v>61.1352304293725</v>
      </c>
      <c r="H85" s="51">
        <f t="shared" si="3"/>
        <v>61.1352304293725</v>
      </c>
      <c r="I85" s="1"/>
    </row>
    <row r="86" spans="1:9" ht="21.75" customHeight="1">
      <c r="A86" s="1"/>
      <c r="B86" s="49" t="s">
        <v>28</v>
      </c>
      <c r="C86" s="48" t="s">
        <v>29</v>
      </c>
      <c r="D86" s="26">
        <v>60000</v>
      </c>
      <c r="E86" s="26">
        <v>0</v>
      </c>
      <c r="F86" s="26">
        <v>0</v>
      </c>
      <c r="G86" s="51">
        <f t="shared" si="2"/>
        <v>0</v>
      </c>
      <c r="H86" s="51">
        <v>0</v>
      </c>
      <c r="I86" s="1"/>
    </row>
    <row r="87" spans="1:9" ht="21.75" customHeight="1">
      <c r="A87" s="1"/>
      <c r="B87" s="39" t="s">
        <v>195</v>
      </c>
      <c r="C87" s="19" t="s">
        <v>196</v>
      </c>
      <c r="D87" s="25">
        <f>SUM(D88:D89)</f>
        <v>544618.9</v>
      </c>
      <c r="E87" s="25">
        <f>SUM(E88:E89)</f>
        <v>544618.9</v>
      </c>
      <c r="F87" s="25">
        <f>SUM(F88:F89)</f>
        <v>474404.9</v>
      </c>
      <c r="G87" s="45">
        <f t="shared" si="2"/>
        <v>87.10768208741929</v>
      </c>
      <c r="H87" s="45">
        <f t="shared" si="3"/>
        <v>87.10768208741929</v>
      </c>
      <c r="I87" s="1"/>
    </row>
    <row r="88" spans="1:9" ht="36.75" customHeight="1">
      <c r="A88" s="1"/>
      <c r="B88" s="49" t="s">
        <v>26</v>
      </c>
      <c r="C88" s="48" t="s">
        <v>27</v>
      </c>
      <c r="D88" s="26">
        <v>120000</v>
      </c>
      <c r="E88" s="26">
        <v>120000</v>
      </c>
      <c r="F88" s="26">
        <v>49786</v>
      </c>
      <c r="G88" s="51">
        <f t="shared" si="2"/>
        <v>41.48833333333333</v>
      </c>
      <c r="H88" s="51">
        <f t="shared" si="3"/>
        <v>41.48833333333333</v>
      </c>
      <c r="I88" s="1"/>
    </row>
    <row r="89" spans="1:9" ht="36.75" customHeight="1">
      <c r="A89" s="1"/>
      <c r="B89" s="49" t="s">
        <v>32</v>
      </c>
      <c r="C89" s="48" t="s">
        <v>33</v>
      </c>
      <c r="D89" s="26">
        <v>424618.9</v>
      </c>
      <c r="E89" s="26">
        <v>424618.9</v>
      </c>
      <c r="F89" s="26">
        <v>424618.9</v>
      </c>
      <c r="G89" s="51">
        <f t="shared" si="2"/>
        <v>100</v>
      </c>
      <c r="H89" s="51">
        <f t="shared" si="3"/>
        <v>100</v>
      </c>
      <c r="I89" s="1"/>
    </row>
    <row r="90" spans="1:9" ht="21.75" customHeight="1">
      <c r="A90" s="1"/>
      <c r="B90" s="39" t="s">
        <v>197</v>
      </c>
      <c r="C90" s="19" t="s">
        <v>198</v>
      </c>
      <c r="D90" s="25">
        <f>SUM(D91)</f>
        <v>326450</v>
      </c>
      <c r="E90" s="25">
        <f>SUM(E91)</f>
        <v>326450</v>
      </c>
      <c r="F90" s="25">
        <f>SUM(F91)</f>
        <v>0</v>
      </c>
      <c r="G90" s="45">
        <f t="shared" si="2"/>
        <v>0</v>
      </c>
      <c r="H90" s="45">
        <f t="shared" si="3"/>
        <v>0</v>
      </c>
      <c r="I90" s="1"/>
    </row>
    <row r="91" spans="2:8" ht="15">
      <c r="B91" s="49" t="s">
        <v>139</v>
      </c>
      <c r="C91" s="48" t="s">
        <v>140</v>
      </c>
      <c r="D91" s="52">
        <v>326450</v>
      </c>
      <c r="E91" s="52">
        <v>326450</v>
      </c>
      <c r="F91" s="52">
        <v>0</v>
      </c>
      <c r="G91" s="45">
        <f t="shared" si="2"/>
        <v>0</v>
      </c>
      <c r="H91" s="45">
        <f t="shared" si="3"/>
        <v>0</v>
      </c>
    </row>
    <row r="92" spans="1:9" ht="21" customHeight="1">
      <c r="A92" s="1"/>
      <c r="B92" s="187" t="s">
        <v>147</v>
      </c>
      <c r="C92" s="187"/>
      <c r="D92" s="25">
        <f>D10+D24+D41+D45+D56+D70+D80+D82+D87+D90</f>
        <v>265732516.74</v>
      </c>
      <c r="E92" s="25">
        <f>E10+E24+E41+E45+E56+E70+E80+E82+E87+E90</f>
        <v>225045335.74</v>
      </c>
      <c r="F92" s="25">
        <f>F10+F24+F41+F45+F56+F70+F80+F82+F87+F90</f>
        <v>199001929.53000003</v>
      </c>
      <c r="G92" s="45">
        <f t="shared" si="2"/>
        <v>74.88806111173402</v>
      </c>
      <c r="H92" s="45">
        <f t="shared" si="3"/>
        <v>88.42748456689255</v>
      </c>
      <c r="I92" s="1"/>
    </row>
    <row r="93" spans="1:9" ht="21" customHeight="1" hidden="1">
      <c r="A93" s="1"/>
      <c r="B93" s="40"/>
      <c r="C93" s="40"/>
      <c r="D93" s="41">
        <f>'Додоток 2 Видатки за ГР'!D264-'Додаток 3 '!D92</f>
        <v>0</v>
      </c>
      <c r="E93" s="41">
        <f>'Додоток 2 Видатки за ГР'!E264-'Додаток 3 '!E92</f>
        <v>0</v>
      </c>
      <c r="F93" s="41">
        <f>'Додоток 2 Видатки за ГР'!F264-'Додаток 3 '!F92</f>
        <v>0</v>
      </c>
      <c r="G93" s="41">
        <f>'Додоток 2 Видатки за ГР'!G264-'Додаток 3 '!G92</f>
        <v>0</v>
      </c>
      <c r="H93" s="41">
        <f>'Додоток 2 Видатки за ГР'!H264-'Додаток 3 '!H92</f>
        <v>0</v>
      </c>
      <c r="I93" s="1"/>
    </row>
    <row r="94" spans="1:9" ht="21" customHeight="1">
      <c r="A94" s="1"/>
      <c r="B94" s="42"/>
      <c r="C94" s="42"/>
      <c r="D94" s="43"/>
      <c r="E94" s="43"/>
      <c r="F94" s="43"/>
      <c r="G94" s="43"/>
      <c r="H94" s="43"/>
      <c r="I94" s="1"/>
    </row>
    <row r="95" spans="1:9" ht="21" customHeight="1" hidden="1">
      <c r="A95" s="1"/>
      <c r="B95" s="42"/>
      <c r="C95" s="42"/>
      <c r="D95" s="43"/>
      <c r="E95" s="43"/>
      <c r="F95" s="43"/>
      <c r="G95" s="43"/>
      <c r="H95" s="43"/>
      <c r="I95" s="1"/>
    </row>
    <row r="96" spans="1:9" ht="21" customHeight="1">
      <c r="A96" s="1"/>
      <c r="B96" s="192" t="s">
        <v>0</v>
      </c>
      <c r="C96" s="192" t="s">
        <v>1</v>
      </c>
      <c r="D96" s="192" t="s">
        <v>142</v>
      </c>
      <c r="E96" s="192" t="s">
        <v>141</v>
      </c>
      <c r="F96" s="192" t="s">
        <v>385</v>
      </c>
      <c r="G96" s="194"/>
      <c r="H96" s="194"/>
      <c r="I96" s="1"/>
    </row>
    <row r="97" spans="1:9" ht="76.5" customHeight="1">
      <c r="A97" s="1"/>
      <c r="B97" s="192"/>
      <c r="C97" s="192"/>
      <c r="D97" s="193"/>
      <c r="E97" s="193"/>
      <c r="F97" s="193"/>
      <c r="G97" s="9" t="s">
        <v>144</v>
      </c>
      <c r="H97" s="9" t="s">
        <v>145</v>
      </c>
      <c r="I97" s="1"/>
    </row>
    <row r="98" spans="1:9" s="18" customFormat="1" ht="22.5" customHeight="1">
      <c r="A98" s="31"/>
      <c r="B98" s="8" t="s">
        <v>171</v>
      </c>
      <c r="C98" s="8" t="s">
        <v>172</v>
      </c>
      <c r="D98" s="32" t="s">
        <v>173</v>
      </c>
      <c r="E98" s="32" t="s">
        <v>174</v>
      </c>
      <c r="F98" s="32" t="s">
        <v>175</v>
      </c>
      <c r="G98" s="9" t="s">
        <v>176</v>
      </c>
      <c r="H98" s="9" t="s">
        <v>177</v>
      </c>
      <c r="I98" s="31"/>
    </row>
    <row r="99" spans="2:8" s="20" customFormat="1" ht="33.75" customHeight="1">
      <c r="B99" s="188" t="s">
        <v>168</v>
      </c>
      <c r="C99" s="189"/>
      <c r="D99" s="189"/>
      <c r="E99" s="189"/>
      <c r="F99" s="189"/>
      <c r="G99" s="189"/>
      <c r="H99" s="189"/>
    </row>
    <row r="100" spans="2:8" ht="21.75" customHeight="1">
      <c r="B100" s="39" t="s">
        <v>179</v>
      </c>
      <c r="C100" s="19" t="s">
        <v>180</v>
      </c>
      <c r="D100" s="44">
        <f>SUM(D101:D104)</f>
        <v>640043.42</v>
      </c>
      <c r="E100" s="44">
        <f>SUM(E101:E104)</f>
        <v>640043.42</v>
      </c>
      <c r="F100" s="44">
        <f>SUM(F101:F104)</f>
        <v>367009.42</v>
      </c>
      <c r="G100" s="38">
        <f>F100/D100*100</f>
        <v>57.34133162403262</v>
      </c>
      <c r="H100" s="38">
        <f>F100/E100*100</f>
        <v>57.34133162403262</v>
      </c>
    </row>
    <row r="101" spans="2:8" ht="21.75" customHeight="1">
      <c r="B101" s="49" t="s">
        <v>10</v>
      </c>
      <c r="C101" s="48" t="s">
        <v>11</v>
      </c>
      <c r="D101" s="53">
        <v>10000</v>
      </c>
      <c r="E101" s="53">
        <v>10000</v>
      </c>
      <c r="F101" s="53">
        <v>1044</v>
      </c>
      <c r="G101" s="54">
        <f aca="true" t="shared" si="6" ref="G101:G132">F101/D101*100</f>
        <v>10.440000000000001</v>
      </c>
      <c r="H101" s="54">
        <f aca="true" t="shared" si="7" ref="H101:H132">F101/E101*100</f>
        <v>10.440000000000001</v>
      </c>
    </row>
    <row r="102" spans="2:8" ht="21.75" customHeight="1">
      <c r="B102" s="49" t="s">
        <v>20</v>
      </c>
      <c r="C102" s="48" t="s">
        <v>21</v>
      </c>
      <c r="D102" s="26">
        <v>31655.28</v>
      </c>
      <c r="E102" s="26">
        <v>31655.28</v>
      </c>
      <c r="F102" s="26">
        <v>31655.28</v>
      </c>
      <c r="G102" s="51">
        <f>F102/D102*100</f>
        <v>100</v>
      </c>
      <c r="H102" s="51">
        <f>F102/E102*100</f>
        <v>100</v>
      </c>
    </row>
    <row r="103" spans="2:8" ht="21.75" customHeight="1">
      <c r="B103" s="49" t="s">
        <v>28</v>
      </c>
      <c r="C103" s="48" t="s">
        <v>29</v>
      </c>
      <c r="D103" s="26">
        <v>4388.14</v>
      </c>
      <c r="E103" s="26">
        <v>4388.14</v>
      </c>
      <c r="F103" s="26">
        <v>4388.14</v>
      </c>
      <c r="G103" s="51">
        <f>F103/D103*100</f>
        <v>100</v>
      </c>
      <c r="H103" s="51">
        <v>0</v>
      </c>
    </row>
    <row r="104" spans="2:8" ht="21.75" customHeight="1">
      <c r="B104" s="49" t="s">
        <v>162</v>
      </c>
      <c r="C104" s="48" t="s">
        <v>163</v>
      </c>
      <c r="D104" s="53">
        <v>594000</v>
      </c>
      <c r="E104" s="53">
        <v>594000</v>
      </c>
      <c r="F104" s="53">
        <v>329922</v>
      </c>
      <c r="G104" s="54">
        <f>F104/D104*100</f>
        <v>55.54242424242424</v>
      </c>
      <c r="H104" s="54">
        <f>F104/E104*100</f>
        <v>55.54242424242424</v>
      </c>
    </row>
    <row r="105" spans="2:8" ht="21.75" customHeight="1">
      <c r="B105" s="39" t="s">
        <v>181</v>
      </c>
      <c r="C105" s="19" t="s">
        <v>182</v>
      </c>
      <c r="D105" s="44">
        <f>SUM(D106:D113)</f>
        <v>4221811.119999999</v>
      </c>
      <c r="E105" s="44">
        <f>SUM(E106:E113)</f>
        <v>3960161.1199999996</v>
      </c>
      <c r="F105" s="44">
        <f>SUM(F106:F113)</f>
        <v>3167004.56</v>
      </c>
      <c r="G105" s="38">
        <f t="shared" si="6"/>
        <v>75.0153067008834</v>
      </c>
      <c r="H105" s="38">
        <f t="shared" si="7"/>
        <v>79.9716088319154</v>
      </c>
    </row>
    <row r="106" spans="2:8" ht="21.75" customHeight="1">
      <c r="B106" s="49" t="s">
        <v>6</v>
      </c>
      <c r="C106" s="48" t="s">
        <v>7</v>
      </c>
      <c r="D106" s="53">
        <v>133300</v>
      </c>
      <c r="E106" s="53">
        <v>133300</v>
      </c>
      <c r="F106" s="53">
        <v>75665.03</v>
      </c>
      <c r="G106" s="54">
        <f t="shared" si="6"/>
        <v>56.76296324081021</v>
      </c>
      <c r="H106" s="54">
        <f t="shared" si="7"/>
        <v>56.76296324081021</v>
      </c>
    </row>
    <row r="107" spans="2:8" ht="21.75" customHeight="1">
      <c r="B107" s="49" t="s">
        <v>8</v>
      </c>
      <c r="C107" s="48" t="s">
        <v>9</v>
      </c>
      <c r="D107" s="53">
        <v>33369.04</v>
      </c>
      <c r="E107" s="53">
        <v>33369.04</v>
      </c>
      <c r="F107" s="53">
        <v>21173.72</v>
      </c>
      <c r="G107" s="54">
        <f t="shared" si="6"/>
        <v>63.45318894400318</v>
      </c>
      <c r="H107" s="54">
        <f t="shared" si="7"/>
        <v>63.45318894400318</v>
      </c>
    </row>
    <row r="108" spans="2:8" ht="21.75" customHeight="1">
      <c r="B108" s="49" t="s">
        <v>10</v>
      </c>
      <c r="C108" s="48" t="s">
        <v>11</v>
      </c>
      <c r="D108" s="53">
        <v>280644.41</v>
      </c>
      <c r="E108" s="53">
        <v>280644.41</v>
      </c>
      <c r="F108" s="53">
        <v>269744.27</v>
      </c>
      <c r="G108" s="54">
        <f t="shared" si="6"/>
        <v>96.11603167153767</v>
      </c>
      <c r="H108" s="54">
        <f t="shared" si="7"/>
        <v>96.11603167153767</v>
      </c>
    </row>
    <row r="109" spans="2:8" ht="21.75" customHeight="1">
      <c r="B109" s="49" t="s">
        <v>82</v>
      </c>
      <c r="C109" s="48" t="s">
        <v>83</v>
      </c>
      <c r="D109" s="53">
        <v>2166365.03</v>
      </c>
      <c r="E109" s="53">
        <v>2166365.03</v>
      </c>
      <c r="F109" s="53">
        <v>2127312.9</v>
      </c>
      <c r="G109" s="54">
        <f t="shared" si="6"/>
        <v>98.19734303964462</v>
      </c>
      <c r="H109" s="54">
        <f t="shared" si="7"/>
        <v>98.19734303964462</v>
      </c>
    </row>
    <row r="110" spans="2:8" ht="22.5" customHeight="1">
      <c r="B110" s="49" t="s">
        <v>12</v>
      </c>
      <c r="C110" s="48" t="s">
        <v>13</v>
      </c>
      <c r="D110" s="53">
        <v>12350</v>
      </c>
      <c r="E110" s="53">
        <v>12350</v>
      </c>
      <c r="F110" s="53">
        <v>12350</v>
      </c>
      <c r="G110" s="54">
        <f t="shared" si="6"/>
        <v>100</v>
      </c>
      <c r="H110" s="54">
        <f t="shared" si="7"/>
        <v>100</v>
      </c>
    </row>
    <row r="111" spans="2:8" ht="33" customHeight="1">
      <c r="B111" s="49" t="s">
        <v>24</v>
      </c>
      <c r="C111" s="48" t="s">
        <v>25</v>
      </c>
      <c r="D111" s="53">
        <v>8800</v>
      </c>
      <c r="E111" s="53">
        <v>8800</v>
      </c>
      <c r="F111" s="53">
        <v>8800</v>
      </c>
      <c r="G111" s="54">
        <f t="shared" si="6"/>
        <v>100</v>
      </c>
      <c r="H111" s="54">
        <f t="shared" si="7"/>
        <v>100</v>
      </c>
    </row>
    <row r="112" spans="2:8" ht="21.75" customHeight="1">
      <c r="B112" s="49" t="s">
        <v>28</v>
      </c>
      <c r="C112" s="48" t="s">
        <v>29</v>
      </c>
      <c r="D112" s="53">
        <v>3370.16</v>
      </c>
      <c r="E112" s="53">
        <v>3370.16</v>
      </c>
      <c r="F112" s="53">
        <v>3370.16</v>
      </c>
      <c r="G112" s="54">
        <f t="shared" si="6"/>
        <v>100</v>
      </c>
      <c r="H112" s="54">
        <f t="shared" si="7"/>
        <v>100</v>
      </c>
    </row>
    <row r="113" spans="2:8" ht="33.75" customHeight="1">
      <c r="B113" s="49" t="s">
        <v>162</v>
      </c>
      <c r="C113" s="48" t="s">
        <v>163</v>
      </c>
      <c r="D113" s="53">
        <v>1583612.48</v>
      </c>
      <c r="E113" s="53">
        <v>1321962.48</v>
      </c>
      <c r="F113" s="53">
        <v>648588.48</v>
      </c>
      <c r="G113" s="54">
        <f t="shared" si="6"/>
        <v>40.95626222900188</v>
      </c>
      <c r="H113" s="54">
        <f t="shared" si="7"/>
        <v>49.0625482804928</v>
      </c>
    </row>
    <row r="114" spans="2:8" ht="21.75" customHeight="1" hidden="1">
      <c r="B114" s="39" t="s">
        <v>183</v>
      </c>
      <c r="C114" s="19" t="s">
        <v>184</v>
      </c>
      <c r="D114" s="28">
        <f>SUM(D115)</f>
        <v>0</v>
      </c>
      <c r="E114" s="28">
        <f>SUM(E115)</f>
        <v>0</v>
      </c>
      <c r="F114" s="28">
        <f>SUM(F115)</f>
        <v>0</v>
      </c>
      <c r="G114" s="38" t="e">
        <f t="shared" si="6"/>
        <v>#DIV/0!</v>
      </c>
      <c r="H114" s="38" t="e">
        <f t="shared" si="7"/>
        <v>#DIV/0!</v>
      </c>
    </row>
    <row r="115" spans="2:8" ht="33" customHeight="1" hidden="1">
      <c r="B115" s="49" t="s">
        <v>148</v>
      </c>
      <c r="C115" s="47" t="s">
        <v>149</v>
      </c>
      <c r="D115" s="29">
        <v>0</v>
      </c>
      <c r="E115" s="29">
        <v>0</v>
      </c>
      <c r="F115" s="29">
        <v>0</v>
      </c>
      <c r="G115" s="54" t="e">
        <f t="shared" si="6"/>
        <v>#DIV/0!</v>
      </c>
      <c r="H115" s="54" t="e">
        <f t="shared" si="7"/>
        <v>#DIV/0!</v>
      </c>
    </row>
    <row r="116" spans="2:8" ht="21.75" customHeight="1">
      <c r="B116" s="39" t="s">
        <v>187</v>
      </c>
      <c r="C116" s="19" t="s">
        <v>188</v>
      </c>
      <c r="D116" s="28">
        <f>SUM(D117:D118)</f>
        <v>137858.31</v>
      </c>
      <c r="E116" s="28">
        <f>SUM(E117:E118)</f>
        <v>137858.31</v>
      </c>
      <c r="F116" s="28">
        <f>SUM(F117:F118)</f>
        <v>118658.31</v>
      </c>
      <c r="G116" s="38">
        <f t="shared" si="6"/>
        <v>86.07265677346545</v>
      </c>
      <c r="H116" s="38">
        <f t="shared" si="7"/>
        <v>86.07265677346545</v>
      </c>
    </row>
    <row r="117" spans="2:8" ht="21.75" customHeight="1">
      <c r="B117" s="49" t="s">
        <v>10</v>
      </c>
      <c r="C117" s="48" t="s">
        <v>11</v>
      </c>
      <c r="D117" s="29">
        <v>11279.5</v>
      </c>
      <c r="E117" s="29">
        <v>11279.5</v>
      </c>
      <c r="F117" s="29">
        <v>4079.5</v>
      </c>
      <c r="G117" s="54">
        <f t="shared" si="6"/>
        <v>36.16738330599761</v>
      </c>
      <c r="H117" s="54">
        <f t="shared" si="7"/>
        <v>36.16738330599761</v>
      </c>
    </row>
    <row r="118" spans="2:8" ht="31.5" customHeight="1">
      <c r="B118" s="49" t="s">
        <v>162</v>
      </c>
      <c r="C118" s="48" t="s">
        <v>163</v>
      </c>
      <c r="D118" s="29">
        <v>126578.81</v>
      </c>
      <c r="E118" s="29">
        <v>126578.81</v>
      </c>
      <c r="F118" s="29">
        <v>114578.81</v>
      </c>
      <c r="G118" s="54">
        <f t="shared" si="6"/>
        <v>90.51974023140208</v>
      </c>
      <c r="H118" s="54">
        <f t="shared" si="7"/>
        <v>90.51974023140208</v>
      </c>
    </row>
    <row r="119" spans="2:8" ht="21.75" customHeight="1">
      <c r="B119" s="39" t="s">
        <v>191</v>
      </c>
      <c r="C119" s="19" t="s">
        <v>192</v>
      </c>
      <c r="D119" s="28">
        <f>SUM(D120:D121)</f>
        <v>1345320</v>
      </c>
      <c r="E119" s="28">
        <f>SUM(E120:E121)</f>
        <v>1345320</v>
      </c>
      <c r="F119" s="28">
        <f>SUM(F120:F121)</f>
        <v>525360</v>
      </c>
      <c r="G119" s="38">
        <f t="shared" si="6"/>
        <v>39.050932120239054</v>
      </c>
      <c r="H119" s="38">
        <f t="shared" si="7"/>
        <v>39.050932120239054</v>
      </c>
    </row>
    <row r="120" spans="2:8" ht="23.25" customHeight="1">
      <c r="B120" s="49" t="s">
        <v>152</v>
      </c>
      <c r="C120" s="48" t="s">
        <v>153</v>
      </c>
      <c r="D120" s="29">
        <v>300000</v>
      </c>
      <c r="E120" s="29">
        <v>300000</v>
      </c>
      <c r="F120" s="29">
        <v>0</v>
      </c>
      <c r="G120" s="54">
        <f t="shared" si="6"/>
        <v>0</v>
      </c>
      <c r="H120" s="54">
        <v>0</v>
      </c>
    </row>
    <row r="121" spans="2:8" ht="28.5" customHeight="1">
      <c r="B121" s="49" t="s">
        <v>148</v>
      </c>
      <c r="C121" s="48" t="s">
        <v>149</v>
      </c>
      <c r="D121" s="29">
        <v>1045320</v>
      </c>
      <c r="E121" s="29">
        <v>1045320</v>
      </c>
      <c r="F121" s="29">
        <v>525360</v>
      </c>
      <c r="G121" s="54">
        <f t="shared" si="6"/>
        <v>50.258294110894276</v>
      </c>
      <c r="H121" s="54">
        <f t="shared" si="7"/>
        <v>50.258294110894276</v>
      </c>
    </row>
    <row r="122" spans="2:8" ht="21.75" customHeight="1">
      <c r="B122" s="39" t="s">
        <v>193</v>
      </c>
      <c r="C122" s="19" t="s">
        <v>194</v>
      </c>
      <c r="D122" s="28">
        <f>SUM(D123:D127)</f>
        <v>13365257.89</v>
      </c>
      <c r="E122" s="28">
        <f>SUM(E123:E127)</f>
        <v>8582642.89</v>
      </c>
      <c r="F122" s="28">
        <f>SUM(F123:F127)</f>
        <v>4825344.13</v>
      </c>
      <c r="G122" s="38">
        <f t="shared" si="6"/>
        <v>36.10363653072765</v>
      </c>
      <c r="H122" s="38">
        <f t="shared" si="7"/>
        <v>56.22212402221945</v>
      </c>
    </row>
    <row r="123" spans="2:8" ht="21.75" customHeight="1">
      <c r="B123" s="49" t="s">
        <v>12</v>
      </c>
      <c r="C123" s="48" t="s">
        <v>13</v>
      </c>
      <c r="D123" s="53">
        <v>1350</v>
      </c>
      <c r="E123" s="53">
        <v>1350</v>
      </c>
      <c r="F123" s="53">
        <v>1350</v>
      </c>
      <c r="G123" s="54">
        <f>F123/D123*100</f>
        <v>100</v>
      </c>
      <c r="H123" s="54">
        <f>F123/E123*100</f>
        <v>100</v>
      </c>
    </row>
    <row r="124" spans="2:8" ht="35.25" customHeight="1">
      <c r="B124" s="49">
        <v>2281</v>
      </c>
      <c r="C124" s="48" t="s">
        <v>397</v>
      </c>
      <c r="D124" s="53">
        <v>5330</v>
      </c>
      <c r="E124" s="53">
        <v>5330</v>
      </c>
      <c r="F124" s="53">
        <v>5330</v>
      </c>
      <c r="G124" s="54">
        <f>F124/D124*100</f>
        <v>100</v>
      </c>
      <c r="H124" s="54">
        <f>F124/E124*100</f>
        <v>100</v>
      </c>
    </row>
    <row r="125" spans="1:9" ht="36.75" customHeight="1">
      <c r="A125" s="1"/>
      <c r="B125" s="49" t="s">
        <v>32</v>
      </c>
      <c r="C125" s="48" t="s">
        <v>33</v>
      </c>
      <c r="D125" s="26">
        <v>148058.29</v>
      </c>
      <c r="E125" s="26">
        <v>148058.29</v>
      </c>
      <c r="F125" s="26">
        <v>81585.58</v>
      </c>
      <c r="G125" s="51">
        <f>F125/D125*100</f>
        <v>55.10368922942443</v>
      </c>
      <c r="H125" s="51">
        <f>F125/E125*100</f>
        <v>55.10368922942443</v>
      </c>
      <c r="I125" s="1"/>
    </row>
    <row r="126" spans="2:8" ht="31.5" customHeight="1">
      <c r="B126" s="49" t="s">
        <v>162</v>
      </c>
      <c r="C126" s="48" t="s">
        <v>163</v>
      </c>
      <c r="D126" s="29">
        <v>354438</v>
      </c>
      <c r="E126" s="29">
        <v>307823</v>
      </c>
      <c r="F126" s="29">
        <v>71438</v>
      </c>
      <c r="G126" s="54">
        <f>F126/D126*100</f>
        <v>20.155288089877494</v>
      </c>
      <c r="H126" s="54">
        <f>F126/E126*100</f>
        <v>23.20749261751071</v>
      </c>
    </row>
    <row r="127" spans="2:8" ht="33" customHeight="1">
      <c r="B127" s="49" t="s">
        <v>148</v>
      </c>
      <c r="C127" s="48" t="s">
        <v>149</v>
      </c>
      <c r="D127" s="29">
        <v>12856081.6</v>
      </c>
      <c r="E127" s="29">
        <v>8120081.6</v>
      </c>
      <c r="F127" s="29">
        <v>4665640.55</v>
      </c>
      <c r="G127" s="54">
        <f t="shared" si="6"/>
        <v>36.291310954342414</v>
      </c>
      <c r="H127" s="54">
        <f t="shared" si="7"/>
        <v>57.45805005210786</v>
      </c>
    </row>
    <row r="128" spans="2:8" ht="21.75" customHeight="1">
      <c r="B128" s="39" t="s">
        <v>195</v>
      </c>
      <c r="C128" s="19" t="s">
        <v>196</v>
      </c>
      <c r="D128" s="28">
        <f>SUM(D129:D130)</f>
        <v>295600</v>
      </c>
      <c r="E128" s="28">
        <f>SUM(E129:E130)</f>
        <v>286600</v>
      </c>
      <c r="F128" s="28">
        <f>SUM(F129:F130)</f>
        <v>278524.92000000004</v>
      </c>
      <c r="G128" s="38">
        <f t="shared" si="6"/>
        <v>94.2235859269283</v>
      </c>
      <c r="H128" s="38">
        <f t="shared" si="7"/>
        <v>97.18245638520587</v>
      </c>
    </row>
    <row r="129" spans="2:8" ht="33" customHeight="1">
      <c r="B129" s="49" t="s">
        <v>32</v>
      </c>
      <c r="C129" s="48" t="s">
        <v>33</v>
      </c>
      <c r="D129" s="29">
        <v>158200</v>
      </c>
      <c r="E129" s="29">
        <v>149200</v>
      </c>
      <c r="F129" s="29">
        <v>141224.92</v>
      </c>
      <c r="G129" s="54">
        <f t="shared" si="6"/>
        <v>89.26986093552466</v>
      </c>
      <c r="H129" s="54">
        <f t="shared" si="7"/>
        <v>94.65477211796247</v>
      </c>
    </row>
    <row r="130" spans="2:8" ht="33" customHeight="1">
      <c r="B130" s="49" t="s">
        <v>148</v>
      </c>
      <c r="C130" s="48" t="s">
        <v>149</v>
      </c>
      <c r="D130" s="29">
        <v>137400</v>
      </c>
      <c r="E130" s="29">
        <v>137400</v>
      </c>
      <c r="F130" s="29">
        <v>137300</v>
      </c>
      <c r="G130" s="54">
        <f t="shared" si="6"/>
        <v>99.92721979621543</v>
      </c>
      <c r="H130" s="54">
        <f t="shared" si="7"/>
        <v>99.92721979621543</v>
      </c>
    </row>
    <row r="131" spans="2:8" ht="21.75" customHeight="1">
      <c r="B131" s="39" t="s">
        <v>139</v>
      </c>
      <c r="C131" s="19" t="s">
        <v>200</v>
      </c>
      <c r="D131" s="28">
        <f>SUM(D132)</f>
        <v>2010000</v>
      </c>
      <c r="E131" s="28">
        <f>SUM(E132)</f>
        <v>2010000</v>
      </c>
      <c r="F131" s="28">
        <f>SUM(F132)</f>
        <v>0</v>
      </c>
      <c r="G131" s="38">
        <f t="shared" si="6"/>
        <v>0</v>
      </c>
      <c r="H131" s="38">
        <f t="shared" si="7"/>
        <v>0</v>
      </c>
    </row>
    <row r="132" spans="2:8" ht="30" customHeight="1">
      <c r="B132" s="49" t="s">
        <v>166</v>
      </c>
      <c r="C132" s="48" t="s">
        <v>167</v>
      </c>
      <c r="D132" s="29">
        <v>2010000</v>
      </c>
      <c r="E132" s="29">
        <v>2010000</v>
      </c>
      <c r="F132" s="29">
        <v>0</v>
      </c>
      <c r="G132" s="54">
        <f t="shared" si="6"/>
        <v>0</v>
      </c>
      <c r="H132" s="54">
        <f t="shared" si="7"/>
        <v>0</v>
      </c>
    </row>
    <row r="133" spans="2:8" ht="21.75" customHeight="1">
      <c r="B133" s="187" t="s">
        <v>169</v>
      </c>
      <c r="C133" s="187"/>
      <c r="D133" s="28">
        <f>D100+D105+D114+D116+D119+D122+D128+D131</f>
        <v>22015890.74</v>
      </c>
      <c r="E133" s="28">
        <f>E100+E105+E114+E116+E119+E122+E128+E131</f>
        <v>16962625.740000002</v>
      </c>
      <c r="F133" s="28">
        <f>F100+F105+F114+F116+F119+F122+F128+F131</f>
        <v>9281901.34</v>
      </c>
      <c r="G133" s="15">
        <f>F133/D133*100</f>
        <v>42.160008194154045</v>
      </c>
      <c r="H133" s="15">
        <f>F133/E133*100</f>
        <v>54.71972017935944</v>
      </c>
    </row>
    <row r="134" spans="2:8" ht="21.75" customHeight="1">
      <c r="B134" s="202" t="s">
        <v>170</v>
      </c>
      <c r="C134" s="203"/>
      <c r="D134" s="30">
        <f>D133+D92</f>
        <v>287748407.48</v>
      </c>
      <c r="E134" s="30">
        <f>E133+E92</f>
        <v>242007961.48000002</v>
      </c>
      <c r="F134" s="30">
        <f>F133+F92</f>
        <v>208283830.87000003</v>
      </c>
      <c r="G134" s="15">
        <f>F134/D134*100</f>
        <v>72.38400820149693</v>
      </c>
      <c r="H134" s="15">
        <f>F134/E134*100</f>
        <v>86.06486728628265</v>
      </c>
    </row>
    <row r="135" spans="4:8" ht="15" hidden="1">
      <c r="D135" s="46">
        <f>D134-'Додоток 2 Видатки за ГР'!D345</f>
        <v>0</v>
      </c>
      <c r="E135" s="46">
        <f>E134-'Додоток 2 Видатки за ГР'!E345</f>
        <v>0</v>
      </c>
      <c r="F135" s="46">
        <f>F134-'Додоток 2 Видатки за ГР'!F345</f>
        <v>0</v>
      </c>
      <c r="G135" s="46">
        <f>G134-'Додоток 2 Видатки за ГР'!G345</f>
        <v>0</v>
      </c>
      <c r="H135" s="46">
        <f>H134-'Додоток 2 Видатки за ГР'!H345</f>
        <v>0</v>
      </c>
    </row>
    <row r="136" spans="4:8" ht="15">
      <c r="D136" s="16"/>
      <c r="E136" s="16"/>
      <c r="F136" s="16"/>
      <c r="G136" s="16"/>
      <c r="H136" s="16"/>
    </row>
    <row r="137" spans="2:8" ht="15.75">
      <c r="B137" s="185" t="s">
        <v>178</v>
      </c>
      <c r="C137" s="186"/>
      <c r="D137" s="186"/>
      <c r="E137" s="186"/>
      <c r="F137" s="186"/>
      <c r="G137" s="186"/>
      <c r="H137" s="186"/>
    </row>
    <row r="138" spans="4:8" ht="15">
      <c r="D138" s="16"/>
      <c r="E138" s="16"/>
      <c r="F138" s="16"/>
      <c r="G138" s="16"/>
      <c r="H138" s="16"/>
    </row>
    <row r="139" spans="4:8" ht="15">
      <c r="D139" s="16"/>
      <c r="E139" s="16"/>
      <c r="F139" s="16"/>
      <c r="G139" s="16"/>
      <c r="H139" s="16"/>
    </row>
    <row r="140" spans="4:8" ht="15">
      <c r="D140" s="16"/>
      <c r="E140" s="16"/>
      <c r="F140" s="16"/>
      <c r="G140" s="16"/>
      <c r="H140" s="16"/>
    </row>
    <row r="141" spans="4:8" ht="15">
      <c r="D141" s="16"/>
      <c r="E141" s="16"/>
      <c r="F141" s="16"/>
      <c r="G141" s="16"/>
      <c r="H141" s="16"/>
    </row>
    <row r="142" spans="4:8" ht="15">
      <c r="D142" s="16"/>
      <c r="E142" s="16"/>
      <c r="F142" s="16"/>
      <c r="G142" s="16"/>
      <c r="H142" s="16"/>
    </row>
    <row r="143" spans="4:8" ht="15">
      <c r="D143" s="16"/>
      <c r="E143" s="16"/>
      <c r="F143" s="16"/>
      <c r="G143" s="16"/>
      <c r="H143" s="16"/>
    </row>
    <row r="144" spans="4:8" ht="15">
      <c r="D144" s="16"/>
      <c r="E144" s="16"/>
      <c r="F144" s="16"/>
      <c r="G144" s="16"/>
      <c r="H144" s="16"/>
    </row>
    <row r="145" spans="4:8" ht="15">
      <c r="D145" s="16"/>
      <c r="E145" s="16"/>
      <c r="F145" s="16"/>
      <c r="G145" s="16"/>
      <c r="H145" s="16"/>
    </row>
    <row r="146" spans="4:8" ht="15">
      <c r="D146" s="16"/>
      <c r="E146" s="16"/>
      <c r="F146" s="16"/>
      <c r="G146" s="16"/>
      <c r="H146" s="16"/>
    </row>
    <row r="147" spans="4:8" ht="15">
      <c r="D147" s="16"/>
      <c r="E147" s="16"/>
      <c r="F147" s="16"/>
      <c r="G147" s="16"/>
      <c r="H147" s="16"/>
    </row>
    <row r="148" spans="4:8" ht="15">
      <c r="D148" s="16"/>
      <c r="E148" s="16"/>
      <c r="F148" s="16"/>
      <c r="G148" s="16"/>
      <c r="H148" s="16"/>
    </row>
    <row r="149" spans="4:8" ht="15">
      <c r="D149" s="16"/>
      <c r="E149" s="16"/>
      <c r="F149" s="16"/>
      <c r="G149" s="16"/>
      <c r="H149" s="16"/>
    </row>
    <row r="150" spans="4:8" ht="15">
      <c r="D150" s="16"/>
      <c r="E150" s="16"/>
      <c r="F150" s="16"/>
      <c r="G150" s="16"/>
      <c r="H150" s="16"/>
    </row>
    <row r="151" spans="4:8" ht="15">
      <c r="D151" s="16"/>
      <c r="E151" s="16"/>
      <c r="F151" s="16"/>
      <c r="G151" s="16"/>
      <c r="H151" s="16"/>
    </row>
    <row r="152" spans="4:8" ht="15">
      <c r="D152" s="16"/>
      <c r="E152" s="16"/>
      <c r="F152" s="16"/>
      <c r="G152" s="16"/>
      <c r="H152" s="16"/>
    </row>
    <row r="153" spans="4:8" ht="15">
      <c r="D153" s="16"/>
      <c r="E153" s="16"/>
      <c r="F153" s="16"/>
      <c r="G153" s="16"/>
      <c r="H153" s="16"/>
    </row>
    <row r="154" spans="4:8" ht="15">
      <c r="D154" s="16"/>
      <c r="E154" s="16"/>
      <c r="F154" s="16"/>
      <c r="G154" s="16"/>
      <c r="H154" s="16"/>
    </row>
    <row r="155" spans="4:8" ht="15">
      <c r="D155" s="16"/>
      <c r="E155" s="16"/>
      <c r="F155" s="16"/>
      <c r="G155" s="16"/>
      <c r="H155" s="16"/>
    </row>
    <row r="156" spans="4:8" ht="15">
      <c r="D156" s="16"/>
      <c r="E156" s="16"/>
      <c r="F156" s="16"/>
      <c r="G156" s="16"/>
      <c r="H156" s="16"/>
    </row>
    <row r="157" spans="4:8" ht="15">
      <c r="D157" s="16"/>
      <c r="E157" s="16"/>
      <c r="F157" s="16"/>
      <c r="G157" s="16"/>
      <c r="H157" s="16"/>
    </row>
    <row r="158" spans="4:8" ht="15">
      <c r="D158" s="16"/>
      <c r="E158" s="16"/>
      <c r="F158" s="16"/>
      <c r="G158" s="16"/>
      <c r="H158" s="16"/>
    </row>
    <row r="159" spans="4:8" ht="15">
      <c r="D159" s="16"/>
      <c r="E159" s="16"/>
      <c r="F159" s="16"/>
      <c r="G159" s="16"/>
      <c r="H159" s="16"/>
    </row>
    <row r="160" spans="4:8" ht="15">
      <c r="D160" s="16"/>
      <c r="E160" s="16"/>
      <c r="F160" s="16"/>
      <c r="G160" s="16"/>
      <c r="H160" s="16"/>
    </row>
    <row r="161" spans="4:8" ht="15">
      <c r="D161" s="16"/>
      <c r="E161" s="16"/>
      <c r="F161" s="16"/>
      <c r="G161" s="16"/>
      <c r="H161" s="16"/>
    </row>
    <row r="162" spans="4:8" ht="15">
      <c r="D162" s="16"/>
      <c r="E162" s="16"/>
      <c r="F162" s="16"/>
      <c r="G162" s="16"/>
      <c r="H162" s="16"/>
    </row>
    <row r="163" spans="4:8" ht="15">
      <c r="D163" s="16"/>
      <c r="E163" s="16"/>
      <c r="F163" s="16"/>
      <c r="G163" s="16"/>
      <c r="H163" s="16"/>
    </row>
    <row r="164" spans="4:8" ht="15">
      <c r="D164" s="16"/>
      <c r="E164" s="16"/>
      <c r="F164" s="16"/>
      <c r="G164" s="16"/>
      <c r="H164" s="16"/>
    </row>
    <row r="165" spans="4:8" ht="15">
      <c r="D165" s="16"/>
      <c r="E165" s="16"/>
      <c r="F165" s="16"/>
      <c r="G165" s="16"/>
      <c r="H165" s="16"/>
    </row>
    <row r="166" spans="4:8" ht="15">
      <c r="D166" s="16"/>
      <c r="E166" s="16"/>
      <c r="F166" s="16"/>
      <c r="G166" s="16"/>
      <c r="H166" s="16"/>
    </row>
    <row r="167" spans="4:8" ht="15">
      <c r="D167" s="16"/>
      <c r="E167" s="16"/>
      <c r="F167" s="16"/>
      <c r="G167" s="16"/>
      <c r="H167" s="16"/>
    </row>
    <row r="168" spans="4:8" ht="15">
      <c r="D168" s="16"/>
      <c r="E168" s="16"/>
      <c r="F168" s="16"/>
      <c r="G168" s="16"/>
      <c r="H168" s="16"/>
    </row>
    <row r="169" spans="4:8" ht="15">
      <c r="D169" s="16"/>
      <c r="E169" s="16"/>
      <c r="F169" s="16"/>
      <c r="G169" s="16"/>
      <c r="H169" s="16"/>
    </row>
    <row r="170" spans="4:8" ht="15">
      <c r="D170" s="16"/>
      <c r="E170" s="16"/>
      <c r="F170" s="16"/>
      <c r="G170" s="16"/>
      <c r="H170" s="16"/>
    </row>
    <row r="171" spans="4:8" ht="15">
      <c r="D171" s="16"/>
      <c r="E171" s="16"/>
      <c r="F171" s="16"/>
      <c r="G171" s="16"/>
      <c r="H171" s="16"/>
    </row>
    <row r="172" spans="4:8" ht="15">
      <c r="D172" s="16"/>
      <c r="E172" s="16"/>
      <c r="F172" s="16"/>
      <c r="G172" s="16"/>
      <c r="H172" s="16"/>
    </row>
    <row r="173" spans="4:8" ht="15">
      <c r="D173" s="16"/>
      <c r="E173" s="16"/>
      <c r="F173" s="16"/>
      <c r="G173" s="16"/>
      <c r="H173" s="16"/>
    </row>
    <row r="174" spans="4:8" ht="15">
      <c r="D174" s="16"/>
      <c r="E174" s="16"/>
      <c r="F174" s="16"/>
      <c r="G174" s="16"/>
      <c r="H174" s="16"/>
    </row>
    <row r="175" spans="4:8" ht="15">
      <c r="D175" s="16"/>
      <c r="E175" s="16"/>
      <c r="F175" s="16"/>
      <c r="G175" s="16"/>
      <c r="H175" s="16"/>
    </row>
    <row r="176" spans="4:8" ht="15">
      <c r="D176" s="16"/>
      <c r="E176" s="16"/>
      <c r="F176" s="16"/>
      <c r="G176" s="16"/>
      <c r="H176" s="16"/>
    </row>
    <row r="177" spans="4:8" ht="15">
      <c r="D177" s="16"/>
      <c r="E177" s="16"/>
      <c r="F177" s="16"/>
      <c r="G177" s="16"/>
      <c r="H177" s="16"/>
    </row>
    <row r="178" spans="4:8" ht="15">
      <c r="D178" s="16"/>
      <c r="E178" s="16"/>
      <c r="F178" s="16"/>
      <c r="G178" s="16"/>
      <c r="H178" s="16"/>
    </row>
    <row r="179" spans="4:8" ht="15">
      <c r="D179" s="16"/>
      <c r="E179" s="16"/>
      <c r="F179" s="16"/>
      <c r="G179" s="16"/>
      <c r="H179" s="16"/>
    </row>
    <row r="180" spans="4:8" ht="15">
      <c r="D180" s="16"/>
      <c r="E180" s="16"/>
      <c r="F180" s="16"/>
      <c r="G180" s="16"/>
      <c r="H180" s="16"/>
    </row>
    <row r="181" spans="4:8" ht="15">
      <c r="D181" s="16"/>
      <c r="E181" s="16"/>
      <c r="F181" s="16"/>
      <c r="G181" s="16"/>
      <c r="H181" s="16"/>
    </row>
    <row r="182" spans="4:8" ht="15">
      <c r="D182" s="16"/>
      <c r="E182" s="16"/>
      <c r="F182" s="16"/>
      <c r="G182" s="16"/>
      <c r="H182" s="16"/>
    </row>
    <row r="183" spans="4:8" ht="15">
      <c r="D183" s="16"/>
      <c r="E183" s="16"/>
      <c r="F183" s="16"/>
      <c r="G183" s="16"/>
      <c r="H183" s="16"/>
    </row>
    <row r="184" spans="4:8" ht="15">
      <c r="D184" s="16"/>
      <c r="E184" s="16"/>
      <c r="F184" s="16"/>
      <c r="G184" s="16"/>
      <c r="H184" s="16"/>
    </row>
    <row r="185" spans="4:8" ht="15">
      <c r="D185" s="16"/>
      <c r="E185" s="16"/>
      <c r="F185" s="16"/>
      <c r="G185" s="16"/>
      <c r="H185" s="16"/>
    </row>
    <row r="186" spans="4:8" ht="15">
      <c r="D186" s="16"/>
      <c r="E186" s="16"/>
      <c r="F186" s="16"/>
      <c r="G186" s="16"/>
      <c r="H186" s="16"/>
    </row>
    <row r="187" spans="4:8" ht="15">
      <c r="D187" s="16"/>
      <c r="E187" s="16"/>
      <c r="F187" s="16"/>
      <c r="G187" s="16"/>
      <c r="H187" s="16"/>
    </row>
    <row r="188" spans="4:8" ht="15">
      <c r="D188" s="16"/>
      <c r="E188" s="16"/>
      <c r="F188" s="16"/>
      <c r="G188" s="16"/>
      <c r="H188" s="16"/>
    </row>
    <row r="189" spans="4:8" ht="15">
      <c r="D189" s="16"/>
      <c r="E189" s="16"/>
      <c r="F189" s="16"/>
      <c r="G189" s="16"/>
      <c r="H189" s="16"/>
    </row>
    <row r="190" spans="4:8" ht="15">
      <c r="D190" s="16"/>
      <c r="E190" s="16"/>
      <c r="F190" s="16"/>
      <c r="G190" s="16"/>
      <c r="H190" s="16"/>
    </row>
    <row r="191" spans="4:8" ht="15">
      <c r="D191" s="16"/>
      <c r="E191" s="16"/>
      <c r="F191" s="16"/>
      <c r="G191" s="16"/>
      <c r="H191" s="16"/>
    </row>
    <row r="192" spans="4:8" ht="15">
      <c r="D192" s="16"/>
      <c r="E192" s="16"/>
      <c r="F192" s="16"/>
      <c r="G192" s="16"/>
      <c r="H192" s="16"/>
    </row>
    <row r="193" spans="4:8" ht="15">
      <c r="D193" s="16"/>
      <c r="E193" s="16"/>
      <c r="F193" s="16"/>
      <c r="G193" s="16"/>
      <c r="H193" s="16"/>
    </row>
    <row r="194" spans="4:8" ht="15">
      <c r="D194" s="16"/>
      <c r="E194" s="16"/>
      <c r="F194" s="16"/>
      <c r="G194" s="16"/>
      <c r="H194" s="16"/>
    </row>
    <row r="195" spans="4:8" ht="15">
      <c r="D195" s="16"/>
      <c r="E195" s="16"/>
      <c r="F195" s="16"/>
      <c r="G195" s="16"/>
      <c r="H195" s="16"/>
    </row>
    <row r="196" spans="4:8" ht="15">
      <c r="D196" s="16"/>
      <c r="E196" s="16"/>
      <c r="F196" s="16"/>
      <c r="G196" s="16"/>
      <c r="H196" s="16"/>
    </row>
    <row r="197" spans="4:8" ht="15">
      <c r="D197" s="16"/>
      <c r="E197" s="16"/>
      <c r="F197" s="16"/>
      <c r="G197" s="16"/>
      <c r="H197" s="16"/>
    </row>
    <row r="198" spans="4:8" ht="15">
      <c r="D198" s="16"/>
      <c r="E198" s="16"/>
      <c r="F198" s="16"/>
      <c r="G198" s="16"/>
      <c r="H198" s="16"/>
    </row>
    <row r="199" spans="4:8" ht="15">
      <c r="D199" s="16"/>
      <c r="E199" s="16"/>
      <c r="F199" s="16"/>
      <c r="G199" s="16"/>
      <c r="H199" s="16"/>
    </row>
    <row r="200" spans="4:8" ht="15">
      <c r="D200" s="16"/>
      <c r="E200" s="16"/>
      <c r="F200" s="16"/>
      <c r="G200" s="16"/>
      <c r="H200" s="16"/>
    </row>
    <row r="201" spans="4:8" ht="15">
      <c r="D201" s="16"/>
      <c r="E201" s="16"/>
      <c r="F201" s="16"/>
      <c r="G201" s="16"/>
      <c r="H201" s="16"/>
    </row>
    <row r="202" spans="4:8" ht="15">
      <c r="D202" s="16"/>
      <c r="E202" s="16"/>
      <c r="F202" s="16"/>
      <c r="G202" s="16"/>
      <c r="H202" s="16"/>
    </row>
    <row r="203" spans="4:8" ht="15">
      <c r="D203" s="16"/>
      <c r="E203" s="16"/>
      <c r="F203" s="16"/>
      <c r="G203" s="16"/>
      <c r="H203" s="16"/>
    </row>
    <row r="204" spans="4:8" ht="15">
      <c r="D204" s="16"/>
      <c r="E204" s="16"/>
      <c r="F204" s="16"/>
      <c r="G204" s="16"/>
      <c r="H204" s="16"/>
    </row>
    <row r="205" spans="4:8" ht="15">
      <c r="D205" s="16"/>
      <c r="E205" s="16"/>
      <c r="F205" s="16"/>
      <c r="G205" s="16"/>
      <c r="H205" s="16"/>
    </row>
    <row r="206" spans="4:8" ht="15">
      <c r="D206" s="16"/>
      <c r="E206" s="16"/>
      <c r="F206" s="16"/>
      <c r="G206" s="16"/>
      <c r="H206" s="16"/>
    </row>
    <row r="207" spans="4:8" ht="15">
      <c r="D207" s="16"/>
      <c r="E207" s="16"/>
      <c r="F207" s="16"/>
      <c r="G207" s="16"/>
      <c r="H207" s="16"/>
    </row>
    <row r="208" spans="4:8" ht="15">
      <c r="D208" s="16"/>
      <c r="E208" s="16"/>
      <c r="F208" s="16"/>
      <c r="G208" s="16"/>
      <c r="H208" s="16"/>
    </row>
    <row r="209" spans="4:8" ht="15">
      <c r="D209" s="16"/>
      <c r="E209" s="16"/>
      <c r="F209" s="16"/>
      <c r="G209" s="16"/>
      <c r="H209" s="16"/>
    </row>
    <row r="210" spans="4:8" ht="15">
      <c r="D210" s="16"/>
      <c r="E210" s="16"/>
      <c r="F210" s="16"/>
      <c r="G210" s="16"/>
      <c r="H210" s="16"/>
    </row>
    <row r="211" spans="4:8" ht="15">
      <c r="D211" s="16"/>
      <c r="E211" s="16"/>
      <c r="F211" s="16"/>
      <c r="G211" s="16"/>
      <c r="H211" s="16"/>
    </row>
    <row r="212" spans="4:8" ht="15">
      <c r="D212" s="16"/>
      <c r="E212" s="16"/>
      <c r="F212" s="16"/>
      <c r="G212" s="16"/>
      <c r="H212" s="16"/>
    </row>
    <row r="213" spans="4:8" ht="15">
      <c r="D213" s="16"/>
      <c r="E213" s="16"/>
      <c r="F213" s="16"/>
      <c r="G213" s="16"/>
      <c r="H213" s="16"/>
    </row>
    <row r="214" spans="4:8" ht="15">
      <c r="D214" s="16"/>
      <c r="E214" s="16"/>
      <c r="F214" s="16"/>
      <c r="G214" s="16"/>
      <c r="H214" s="16"/>
    </row>
    <row r="215" spans="4:8" ht="15">
      <c r="D215" s="16"/>
      <c r="E215" s="16"/>
      <c r="F215" s="16"/>
      <c r="G215" s="16"/>
      <c r="H215" s="16"/>
    </row>
    <row r="216" spans="4:8" ht="15">
      <c r="D216" s="16"/>
      <c r="E216" s="16"/>
      <c r="F216" s="16"/>
      <c r="G216" s="16"/>
      <c r="H216" s="16"/>
    </row>
    <row r="217" spans="4:8" ht="15">
      <c r="D217" s="16"/>
      <c r="E217" s="16"/>
      <c r="F217" s="16"/>
      <c r="G217" s="16"/>
      <c r="H217" s="16"/>
    </row>
    <row r="218" spans="4:8" ht="15">
      <c r="D218" s="16"/>
      <c r="E218" s="16"/>
      <c r="F218" s="16"/>
      <c r="G218" s="16"/>
      <c r="H218" s="16"/>
    </row>
    <row r="219" spans="4:8" ht="15">
      <c r="D219" s="16"/>
      <c r="E219" s="16"/>
      <c r="F219" s="16"/>
      <c r="G219" s="16"/>
      <c r="H219" s="16"/>
    </row>
    <row r="220" spans="4:8" ht="15">
      <c r="D220" s="16"/>
      <c r="E220" s="16"/>
      <c r="F220" s="16"/>
      <c r="G220" s="16"/>
      <c r="H220" s="16"/>
    </row>
    <row r="221" spans="4:8" ht="15">
      <c r="D221" s="16"/>
      <c r="E221" s="16"/>
      <c r="F221" s="16"/>
      <c r="G221" s="16"/>
      <c r="H221" s="16"/>
    </row>
    <row r="222" spans="4:8" ht="15">
      <c r="D222" s="16"/>
      <c r="E222" s="16"/>
      <c r="F222" s="16"/>
      <c r="G222" s="16"/>
      <c r="H222" s="16"/>
    </row>
    <row r="223" spans="4:8" ht="15">
      <c r="D223" s="16"/>
      <c r="E223" s="16"/>
      <c r="F223" s="16"/>
      <c r="G223" s="16"/>
      <c r="H223" s="16"/>
    </row>
    <row r="224" spans="4:8" ht="15">
      <c r="D224" s="16"/>
      <c r="E224" s="16"/>
      <c r="F224" s="16"/>
      <c r="G224" s="16"/>
      <c r="H224" s="16"/>
    </row>
    <row r="225" spans="4:8" ht="15">
      <c r="D225" s="16"/>
      <c r="E225" s="16"/>
      <c r="F225" s="16"/>
      <c r="G225" s="16"/>
      <c r="H225" s="16"/>
    </row>
    <row r="226" spans="4:8" ht="15">
      <c r="D226" s="16"/>
      <c r="E226" s="16"/>
      <c r="F226" s="16"/>
      <c r="G226" s="16"/>
      <c r="H226" s="16"/>
    </row>
    <row r="227" spans="4:8" ht="15">
      <c r="D227" s="16"/>
      <c r="E227" s="16"/>
      <c r="F227" s="16"/>
      <c r="G227" s="16"/>
      <c r="H227" s="16"/>
    </row>
    <row r="228" spans="4:8" ht="15">
      <c r="D228" s="16"/>
      <c r="E228" s="16"/>
      <c r="F228" s="16"/>
      <c r="G228" s="16"/>
      <c r="H228" s="16"/>
    </row>
    <row r="229" spans="4:8" ht="15">
      <c r="D229" s="16"/>
      <c r="E229" s="16"/>
      <c r="F229" s="16"/>
      <c r="G229" s="16"/>
      <c r="H229" s="16"/>
    </row>
    <row r="230" spans="4:8" ht="15">
      <c r="D230" s="16"/>
      <c r="E230" s="16"/>
      <c r="F230" s="16"/>
      <c r="G230" s="16"/>
      <c r="H230" s="16"/>
    </row>
    <row r="231" spans="4:8" ht="15">
      <c r="D231" s="16"/>
      <c r="E231" s="16"/>
      <c r="F231" s="16"/>
      <c r="G231" s="16"/>
      <c r="H231" s="16"/>
    </row>
    <row r="232" spans="4:8" ht="15">
      <c r="D232" s="16"/>
      <c r="E232" s="16"/>
      <c r="F232" s="16"/>
      <c r="G232" s="16"/>
      <c r="H232" s="16"/>
    </row>
    <row r="233" spans="4:8" ht="15">
      <c r="D233" s="16"/>
      <c r="E233" s="16"/>
      <c r="F233" s="16"/>
      <c r="G233" s="16"/>
      <c r="H233" s="16"/>
    </row>
    <row r="234" spans="4:8" ht="15">
      <c r="D234" s="16"/>
      <c r="E234" s="16"/>
      <c r="F234" s="16"/>
      <c r="G234" s="16"/>
      <c r="H234" s="16"/>
    </row>
    <row r="235" spans="4:8" ht="15">
      <c r="D235" s="16"/>
      <c r="E235" s="16"/>
      <c r="F235" s="16"/>
      <c r="G235" s="16"/>
      <c r="H235" s="16"/>
    </row>
    <row r="236" spans="4:8" ht="15">
      <c r="D236" s="16"/>
      <c r="E236" s="16"/>
      <c r="F236" s="16"/>
      <c r="G236" s="16"/>
      <c r="H236" s="16"/>
    </row>
    <row r="237" spans="4:8" ht="15">
      <c r="D237" s="16"/>
      <c r="E237" s="16"/>
      <c r="F237" s="16"/>
      <c r="G237" s="16"/>
      <c r="H237" s="16"/>
    </row>
    <row r="238" spans="4:8" ht="15">
      <c r="D238" s="16"/>
      <c r="E238" s="16"/>
      <c r="F238" s="16"/>
      <c r="G238" s="16"/>
      <c r="H238" s="16"/>
    </row>
    <row r="239" spans="4:8" ht="15">
      <c r="D239" s="16"/>
      <c r="E239" s="16"/>
      <c r="F239" s="16"/>
      <c r="G239" s="16"/>
      <c r="H239" s="16"/>
    </row>
    <row r="240" spans="4:8" ht="15">
      <c r="D240" s="16"/>
      <c r="E240" s="16"/>
      <c r="F240" s="16"/>
      <c r="G240" s="16"/>
      <c r="H240" s="16"/>
    </row>
    <row r="241" spans="4:8" ht="15">
      <c r="D241" s="16"/>
      <c r="E241" s="16"/>
      <c r="F241" s="16"/>
      <c r="G241" s="16"/>
      <c r="H241" s="16"/>
    </row>
    <row r="242" spans="4:8" ht="15">
      <c r="D242" s="16"/>
      <c r="E242" s="16"/>
      <c r="F242" s="16"/>
      <c r="G242" s="16"/>
      <c r="H242" s="16"/>
    </row>
    <row r="243" spans="4:8" ht="15">
      <c r="D243" s="16"/>
      <c r="E243" s="16"/>
      <c r="F243" s="16"/>
      <c r="G243" s="16"/>
      <c r="H243" s="16"/>
    </row>
    <row r="244" spans="4:8" ht="15">
      <c r="D244" s="16"/>
      <c r="E244" s="16"/>
      <c r="F244" s="16"/>
      <c r="G244" s="16"/>
      <c r="H244" s="16"/>
    </row>
    <row r="245" spans="4:8" ht="15">
      <c r="D245" s="16"/>
      <c r="E245" s="16"/>
      <c r="F245" s="16"/>
      <c r="G245" s="16"/>
      <c r="H245" s="16"/>
    </row>
    <row r="246" spans="4:8" ht="15">
      <c r="D246" s="16"/>
      <c r="E246" s="16"/>
      <c r="F246" s="16"/>
      <c r="G246" s="16"/>
      <c r="H246" s="16"/>
    </row>
    <row r="247" spans="4:8" ht="15">
      <c r="D247" s="16"/>
      <c r="E247" s="16"/>
      <c r="F247" s="16"/>
      <c r="G247" s="16"/>
      <c r="H247" s="16"/>
    </row>
    <row r="248" spans="4:8" ht="15">
      <c r="D248" s="16"/>
      <c r="E248" s="16"/>
      <c r="F248" s="16"/>
      <c r="G248" s="16"/>
      <c r="H248" s="16"/>
    </row>
    <row r="249" spans="4:8" ht="15">
      <c r="D249" s="16"/>
      <c r="E249" s="16"/>
      <c r="F249" s="16"/>
      <c r="G249" s="16"/>
      <c r="H249" s="16"/>
    </row>
    <row r="250" spans="4:8" ht="15">
      <c r="D250" s="16"/>
      <c r="E250" s="16"/>
      <c r="F250" s="16"/>
      <c r="G250" s="16"/>
      <c r="H250" s="16"/>
    </row>
    <row r="251" spans="4:8" ht="15">
      <c r="D251" s="16"/>
      <c r="E251" s="16"/>
      <c r="F251" s="16"/>
      <c r="G251" s="16"/>
      <c r="H251" s="16"/>
    </row>
    <row r="252" spans="4:8" ht="15">
      <c r="D252" s="16"/>
      <c r="E252" s="16"/>
      <c r="F252" s="16"/>
      <c r="G252" s="16"/>
      <c r="H252" s="16"/>
    </row>
    <row r="253" spans="4:8" ht="15">
      <c r="D253" s="16"/>
      <c r="E253" s="16"/>
      <c r="F253" s="16"/>
      <c r="G253" s="16"/>
      <c r="H253" s="16"/>
    </row>
    <row r="254" spans="4:8" ht="15">
      <c r="D254" s="16"/>
      <c r="E254" s="16"/>
      <c r="F254" s="16"/>
      <c r="G254" s="16"/>
      <c r="H254" s="16"/>
    </row>
    <row r="255" spans="4:8" ht="15">
      <c r="D255" s="16"/>
      <c r="E255" s="16"/>
      <c r="F255" s="16"/>
      <c r="G255" s="16"/>
      <c r="H255" s="16"/>
    </row>
    <row r="256" spans="4:8" ht="15">
      <c r="D256" s="16"/>
      <c r="E256" s="16"/>
      <c r="F256" s="16"/>
      <c r="G256" s="16"/>
      <c r="H256" s="16"/>
    </row>
    <row r="257" spans="4:8" ht="15">
      <c r="D257" s="16"/>
      <c r="E257" s="16"/>
      <c r="F257" s="16"/>
      <c r="G257" s="16"/>
      <c r="H257" s="16"/>
    </row>
    <row r="258" spans="4:8" ht="15">
      <c r="D258" s="16"/>
      <c r="E258" s="16"/>
      <c r="F258" s="16"/>
      <c r="G258" s="16"/>
      <c r="H258" s="16"/>
    </row>
    <row r="259" spans="4:8" ht="15">
      <c r="D259" s="16"/>
      <c r="E259" s="16"/>
      <c r="F259" s="16"/>
      <c r="G259" s="16"/>
      <c r="H259" s="16"/>
    </row>
    <row r="260" spans="4:8" ht="15">
      <c r="D260" s="16"/>
      <c r="E260" s="16"/>
      <c r="F260" s="16"/>
      <c r="G260" s="16"/>
      <c r="H260" s="16"/>
    </row>
    <row r="261" spans="4:8" ht="15">
      <c r="D261" s="16"/>
      <c r="E261" s="16"/>
      <c r="F261" s="16"/>
      <c r="G261" s="16"/>
      <c r="H261" s="16"/>
    </row>
    <row r="262" spans="4:8" ht="15">
      <c r="D262" s="16"/>
      <c r="E262" s="16"/>
      <c r="F262" s="16"/>
      <c r="G262" s="16"/>
      <c r="H262" s="16"/>
    </row>
    <row r="263" spans="4:8" ht="15">
      <c r="D263" s="16"/>
      <c r="E263" s="16"/>
      <c r="F263" s="16"/>
      <c r="G263" s="16"/>
      <c r="H263" s="16"/>
    </row>
    <row r="264" spans="4:8" ht="15">
      <c r="D264" s="16"/>
      <c r="E264" s="16"/>
      <c r="F264" s="16"/>
      <c r="G264" s="16"/>
      <c r="H264" s="16"/>
    </row>
    <row r="265" spans="4:8" ht="15">
      <c r="D265" s="16"/>
      <c r="E265" s="16"/>
      <c r="F265" s="16"/>
      <c r="G265" s="16"/>
      <c r="H265" s="16"/>
    </row>
    <row r="266" spans="4:8" ht="15">
      <c r="D266" s="16"/>
      <c r="E266" s="16"/>
      <c r="F266" s="16"/>
      <c r="G266" s="16"/>
      <c r="H266" s="16"/>
    </row>
    <row r="267" spans="4:8" ht="15">
      <c r="D267" s="16"/>
      <c r="E267" s="16"/>
      <c r="F267" s="16"/>
      <c r="G267" s="16"/>
      <c r="H267" s="16"/>
    </row>
    <row r="268" spans="4:8" ht="15">
      <c r="D268" s="16"/>
      <c r="E268" s="16"/>
      <c r="F268" s="16"/>
      <c r="G268" s="16"/>
      <c r="H268" s="16"/>
    </row>
    <row r="269" spans="4:8" ht="15">
      <c r="D269" s="16"/>
      <c r="E269" s="16"/>
      <c r="F269" s="16"/>
      <c r="G269" s="16"/>
      <c r="H269" s="16"/>
    </row>
    <row r="270" spans="4:8" ht="15">
      <c r="D270" s="16"/>
      <c r="E270" s="16"/>
      <c r="F270" s="16"/>
      <c r="G270" s="16"/>
      <c r="H270" s="16"/>
    </row>
    <row r="271" spans="4:8" ht="15">
      <c r="D271" s="16"/>
      <c r="E271" s="16"/>
      <c r="F271" s="16"/>
      <c r="G271" s="16"/>
      <c r="H271" s="16"/>
    </row>
    <row r="272" spans="4:8" ht="15">
      <c r="D272" s="16"/>
      <c r="E272" s="16"/>
      <c r="F272" s="16"/>
      <c r="G272" s="16"/>
      <c r="H272" s="16"/>
    </row>
    <row r="273" spans="4:8" ht="15">
      <c r="D273" s="16"/>
      <c r="E273" s="16"/>
      <c r="F273" s="16"/>
      <c r="G273" s="16"/>
      <c r="H273" s="16"/>
    </row>
    <row r="274" spans="4:8" ht="15">
      <c r="D274" s="16"/>
      <c r="E274" s="16"/>
      <c r="F274" s="16"/>
      <c r="G274" s="16"/>
      <c r="H274" s="16"/>
    </row>
    <row r="275" spans="4:8" ht="15">
      <c r="D275" s="16"/>
      <c r="E275" s="16"/>
      <c r="F275" s="16"/>
      <c r="G275" s="16"/>
      <c r="H275" s="16"/>
    </row>
    <row r="276" spans="4:8" ht="15">
      <c r="D276" s="16"/>
      <c r="E276" s="16"/>
      <c r="F276" s="16"/>
      <c r="G276" s="16"/>
      <c r="H276" s="16"/>
    </row>
    <row r="277" spans="4:8" ht="15">
      <c r="D277" s="16"/>
      <c r="E277" s="16"/>
      <c r="F277" s="16"/>
      <c r="G277" s="16"/>
      <c r="H277" s="16"/>
    </row>
    <row r="278" spans="4:8" ht="15">
      <c r="D278" s="16"/>
      <c r="E278" s="16"/>
      <c r="F278" s="16"/>
      <c r="G278" s="16"/>
      <c r="H278" s="16"/>
    </row>
    <row r="279" spans="4:8" ht="15">
      <c r="D279" s="16"/>
      <c r="E279" s="16"/>
      <c r="F279" s="16"/>
      <c r="G279" s="16"/>
      <c r="H279" s="16"/>
    </row>
    <row r="280" spans="4:8" ht="15">
      <c r="D280" s="16"/>
      <c r="E280" s="16"/>
      <c r="F280" s="16"/>
      <c r="G280" s="16"/>
      <c r="H280" s="16"/>
    </row>
    <row r="281" spans="4:8" ht="15">
      <c r="D281" s="16"/>
      <c r="E281" s="16"/>
      <c r="F281" s="16"/>
      <c r="G281" s="16"/>
      <c r="H281" s="16"/>
    </row>
    <row r="282" spans="4:8" ht="15">
      <c r="D282" s="16"/>
      <c r="E282" s="16"/>
      <c r="F282" s="16"/>
      <c r="G282" s="16"/>
      <c r="H282" s="16"/>
    </row>
    <row r="283" spans="4:8" ht="15">
      <c r="D283" s="16"/>
      <c r="E283" s="16"/>
      <c r="F283" s="16"/>
      <c r="G283" s="16"/>
      <c r="H283" s="16"/>
    </row>
    <row r="284" spans="4:8" ht="15">
      <c r="D284" s="16"/>
      <c r="E284" s="16"/>
      <c r="F284" s="16"/>
      <c r="G284" s="16"/>
      <c r="H284" s="16"/>
    </row>
    <row r="285" spans="4:8" ht="15">
      <c r="D285" s="16"/>
      <c r="E285" s="16"/>
      <c r="F285" s="16"/>
      <c r="G285" s="16"/>
      <c r="H285" s="16"/>
    </row>
    <row r="286" spans="4:8" ht="15">
      <c r="D286" s="16"/>
      <c r="E286" s="16"/>
      <c r="F286" s="16"/>
      <c r="G286" s="16"/>
      <c r="H286" s="16"/>
    </row>
    <row r="287" spans="4:8" ht="15">
      <c r="D287" s="16"/>
      <c r="E287" s="16"/>
      <c r="F287" s="16"/>
      <c r="G287" s="16"/>
      <c r="H287" s="16"/>
    </row>
    <row r="288" spans="4:8" ht="15">
      <c r="D288" s="16"/>
      <c r="E288" s="16"/>
      <c r="F288" s="16"/>
      <c r="G288" s="16"/>
      <c r="H288" s="16"/>
    </row>
    <row r="289" spans="4:8" ht="15">
      <c r="D289" s="16"/>
      <c r="E289" s="16"/>
      <c r="F289" s="16"/>
      <c r="G289" s="16"/>
      <c r="H289" s="16"/>
    </row>
    <row r="290" spans="4:8" ht="15">
      <c r="D290" s="16"/>
      <c r="E290" s="16"/>
      <c r="F290" s="16"/>
      <c r="G290" s="16"/>
      <c r="H290" s="16"/>
    </row>
    <row r="291" spans="4:8" ht="15">
      <c r="D291" s="16"/>
      <c r="E291" s="16"/>
      <c r="F291" s="16"/>
      <c r="G291" s="16"/>
      <c r="H291" s="16"/>
    </row>
    <row r="292" spans="4:8" ht="15">
      <c r="D292" s="16"/>
      <c r="E292" s="16"/>
      <c r="F292" s="16"/>
      <c r="G292" s="16"/>
      <c r="H292" s="16"/>
    </row>
    <row r="293" spans="4:8" ht="15">
      <c r="D293" s="16"/>
      <c r="E293" s="16"/>
      <c r="F293" s="16"/>
      <c r="G293" s="16"/>
      <c r="H293" s="16"/>
    </row>
    <row r="294" spans="4:8" ht="15">
      <c r="D294" s="16"/>
      <c r="E294" s="16"/>
      <c r="F294" s="16"/>
      <c r="G294" s="16"/>
      <c r="H294" s="16"/>
    </row>
    <row r="295" spans="4:8" ht="15">
      <c r="D295" s="16"/>
      <c r="E295" s="16"/>
      <c r="F295" s="16"/>
      <c r="G295" s="16"/>
      <c r="H295" s="16"/>
    </row>
    <row r="296" spans="4:8" ht="15">
      <c r="D296" s="16"/>
      <c r="E296" s="16"/>
      <c r="F296" s="16"/>
      <c r="G296" s="16"/>
      <c r="H296" s="16"/>
    </row>
    <row r="297" spans="4:8" ht="15">
      <c r="D297" s="16"/>
      <c r="E297" s="16"/>
      <c r="F297" s="16"/>
      <c r="G297" s="16"/>
      <c r="H297" s="16"/>
    </row>
    <row r="298" spans="4:8" ht="15">
      <c r="D298" s="16"/>
      <c r="E298" s="16"/>
      <c r="F298" s="16"/>
      <c r="G298" s="16"/>
      <c r="H298" s="16"/>
    </row>
    <row r="299" spans="4:8" ht="15">
      <c r="D299" s="16"/>
      <c r="E299" s="16"/>
      <c r="F299" s="16"/>
      <c r="G299" s="16"/>
      <c r="H299" s="16"/>
    </row>
    <row r="300" spans="4:8" ht="15">
      <c r="D300" s="16"/>
      <c r="E300" s="16"/>
      <c r="F300" s="16"/>
      <c r="G300" s="16"/>
      <c r="H300" s="16"/>
    </row>
    <row r="301" spans="4:8" ht="15">
      <c r="D301" s="16"/>
      <c r="E301" s="16"/>
      <c r="F301" s="16"/>
      <c r="G301" s="16"/>
      <c r="H301" s="16"/>
    </row>
    <row r="302" spans="4:8" ht="15">
      <c r="D302" s="16"/>
      <c r="E302" s="16"/>
      <c r="F302" s="16"/>
      <c r="G302" s="16"/>
      <c r="H302" s="16"/>
    </row>
    <row r="303" spans="4:8" ht="15">
      <c r="D303" s="16"/>
      <c r="E303" s="16"/>
      <c r="F303" s="16"/>
      <c r="G303" s="16"/>
      <c r="H303" s="16"/>
    </row>
    <row r="304" spans="4:8" ht="15">
      <c r="D304" s="16"/>
      <c r="E304" s="16"/>
      <c r="F304" s="16"/>
      <c r="G304" s="16"/>
      <c r="H304" s="16"/>
    </row>
    <row r="305" spans="4:8" ht="15">
      <c r="D305" s="16"/>
      <c r="E305" s="16"/>
      <c r="F305" s="16"/>
      <c r="G305" s="16"/>
      <c r="H305" s="16"/>
    </row>
    <row r="306" spans="4:8" ht="15">
      <c r="D306" s="16"/>
      <c r="E306" s="16"/>
      <c r="F306" s="16"/>
      <c r="G306" s="16"/>
      <c r="H306" s="16"/>
    </row>
    <row r="307" spans="4:8" ht="15">
      <c r="D307" s="16"/>
      <c r="E307" s="16"/>
      <c r="F307" s="16"/>
      <c r="G307" s="16"/>
      <c r="H307" s="16"/>
    </row>
    <row r="308" spans="4:8" ht="15">
      <c r="D308" s="16"/>
      <c r="E308" s="16"/>
      <c r="F308" s="16"/>
      <c r="G308" s="16"/>
      <c r="H308" s="16"/>
    </row>
    <row r="309" spans="4:8" ht="15">
      <c r="D309" s="16"/>
      <c r="E309" s="16"/>
      <c r="F309" s="16"/>
      <c r="G309" s="16"/>
      <c r="H309" s="16"/>
    </row>
    <row r="310" spans="4:8" ht="15">
      <c r="D310" s="16"/>
      <c r="E310" s="16"/>
      <c r="F310" s="16"/>
      <c r="G310" s="16"/>
      <c r="H310" s="16"/>
    </row>
    <row r="311" spans="4:8" ht="15">
      <c r="D311" s="16"/>
      <c r="E311" s="16"/>
      <c r="F311" s="16"/>
      <c r="G311" s="16"/>
      <c r="H311" s="16"/>
    </row>
    <row r="312" spans="4:8" ht="15">
      <c r="D312" s="16"/>
      <c r="E312" s="16"/>
      <c r="F312" s="16"/>
      <c r="G312" s="16"/>
      <c r="H312" s="16"/>
    </row>
    <row r="313" spans="4:8" ht="15">
      <c r="D313" s="16"/>
      <c r="E313" s="16"/>
      <c r="F313" s="16"/>
      <c r="G313" s="16"/>
      <c r="H313" s="16"/>
    </row>
    <row r="314" spans="4:8" ht="15">
      <c r="D314" s="16"/>
      <c r="E314" s="16"/>
      <c r="F314" s="16"/>
      <c r="G314" s="16"/>
      <c r="H314" s="16"/>
    </row>
    <row r="315" spans="4:8" ht="15">
      <c r="D315" s="16"/>
      <c r="E315" s="16"/>
      <c r="F315" s="16"/>
      <c r="G315" s="16"/>
      <c r="H315" s="16"/>
    </row>
    <row r="316" spans="4:8" ht="15">
      <c r="D316" s="16"/>
      <c r="E316" s="16"/>
      <c r="F316" s="16"/>
      <c r="G316" s="16"/>
      <c r="H316" s="16"/>
    </row>
    <row r="317" spans="4:8" ht="15">
      <c r="D317" s="16"/>
      <c r="E317" s="16"/>
      <c r="F317" s="16"/>
      <c r="G317" s="16"/>
      <c r="H317" s="16"/>
    </row>
    <row r="318" spans="4:8" ht="15">
      <c r="D318" s="16"/>
      <c r="E318" s="16"/>
      <c r="F318" s="16"/>
      <c r="G318" s="16"/>
      <c r="H318" s="16"/>
    </row>
    <row r="319" spans="4:8" ht="15">
      <c r="D319" s="16"/>
      <c r="E319" s="16"/>
      <c r="F319" s="16"/>
      <c r="G319" s="16"/>
      <c r="H319" s="16"/>
    </row>
    <row r="320" spans="4:8" ht="15">
      <c r="D320" s="16"/>
      <c r="E320" s="16"/>
      <c r="F320" s="16"/>
      <c r="G320" s="16"/>
      <c r="H320" s="16"/>
    </row>
    <row r="321" spans="4:8" ht="15">
      <c r="D321" s="16"/>
      <c r="E321" s="16"/>
      <c r="F321" s="16"/>
      <c r="G321" s="16"/>
      <c r="H321" s="16"/>
    </row>
    <row r="322" spans="4:8" ht="15">
      <c r="D322" s="16"/>
      <c r="E322" s="16"/>
      <c r="F322" s="16"/>
      <c r="G322" s="16"/>
      <c r="H322" s="16"/>
    </row>
    <row r="323" spans="4:8" ht="15">
      <c r="D323" s="16"/>
      <c r="E323" s="16"/>
      <c r="F323" s="16"/>
      <c r="G323" s="16"/>
      <c r="H323" s="16"/>
    </row>
    <row r="324" spans="4:8" ht="15">
      <c r="D324" s="16"/>
      <c r="E324" s="16"/>
      <c r="F324" s="16"/>
      <c r="G324" s="16"/>
      <c r="H324" s="16"/>
    </row>
    <row r="325" spans="4:8" ht="15">
      <c r="D325" s="16"/>
      <c r="E325" s="16"/>
      <c r="F325" s="16"/>
      <c r="G325" s="16"/>
      <c r="H325" s="16"/>
    </row>
    <row r="326" spans="4:8" ht="15">
      <c r="D326" s="16"/>
      <c r="E326" s="16"/>
      <c r="F326" s="16"/>
      <c r="G326" s="16"/>
      <c r="H326" s="16"/>
    </row>
    <row r="327" spans="4:8" ht="15">
      <c r="D327" s="16"/>
      <c r="E327" s="16"/>
      <c r="F327" s="16"/>
      <c r="G327" s="16"/>
      <c r="H327" s="16"/>
    </row>
    <row r="328" spans="4:8" ht="15">
      <c r="D328" s="16"/>
      <c r="E328" s="16"/>
      <c r="F328" s="16"/>
      <c r="G328" s="16"/>
      <c r="H328" s="16"/>
    </row>
    <row r="329" spans="4:8" ht="15">
      <c r="D329" s="16"/>
      <c r="E329" s="16"/>
      <c r="F329" s="16"/>
      <c r="G329" s="16"/>
      <c r="H329" s="16"/>
    </row>
    <row r="330" spans="4:8" ht="15">
      <c r="D330" s="16"/>
      <c r="E330" s="16"/>
      <c r="F330" s="16"/>
      <c r="G330" s="16"/>
      <c r="H330" s="16"/>
    </row>
    <row r="331" spans="4:8" ht="15">
      <c r="D331" s="16"/>
      <c r="E331" s="16"/>
      <c r="F331" s="16"/>
      <c r="G331" s="16"/>
      <c r="H331" s="16"/>
    </row>
    <row r="332" spans="4:8" ht="15">
      <c r="D332" s="16"/>
      <c r="E332" s="16"/>
      <c r="F332" s="16"/>
      <c r="G332" s="16"/>
      <c r="H332" s="16"/>
    </row>
    <row r="333" spans="4:8" ht="15">
      <c r="D333" s="16"/>
      <c r="E333" s="16"/>
      <c r="F333" s="16"/>
      <c r="G333" s="16"/>
      <c r="H333" s="16"/>
    </row>
    <row r="334" spans="4:8" ht="15">
      <c r="D334" s="16"/>
      <c r="E334" s="16"/>
      <c r="F334" s="16"/>
      <c r="G334" s="16"/>
      <c r="H334" s="16"/>
    </row>
    <row r="335" spans="4:8" ht="15">
      <c r="D335" s="16"/>
      <c r="E335" s="16"/>
      <c r="F335" s="16"/>
      <c r="G335" s="16"/>
      <c r="H335" s="16"/>
    </row>
    <row r="336" spans="4:8" ht="15">
      <c r="D336" s="16"/>
      <c r="E336" s="16"/>
      <c r="F336" s="16"/>
      <c r="G336" s="16"/>
      <c r="H336" s="16"/>
    </row>
    <row r="337" spans="4:8" ht="15">
      <c r="D337" s="16"/>
      <c r="E337" s="16"/>
      <c r="F337" s="16"/>
      <c r="G337" s="16"/>
      <c r="H337" s="16"/>
    </row>
    <row r="338" spans="4:8" ht="15">
      <c r="D338" s="16"/>
      <c r="E338" s="16"/>
      <c r="F338" s="16"/>
      <c r="G338" s="16"/>
      <c r="H338" s="16"/>
    </row>
    <row r="339" spans="4:8" ht="15">
      <c r="D339" s="16"/>
      <c r="E339" s="16"/>
      <c r="F339" s="16"/>
      <c r="G339" s="16"/>
      <c r="H339" s="16"/>
    </row>
    <row r="340" spans="4:8" ht="15">
      <c r="D340" s="16"/>
      <c r="E340" s="16"/>
      <c r="F340" s="16"/>
      <c r="G340" s="16"/>
      <c r="H340" s="16"/>
    </row>
    <row r="341" spans="4:8" ht="15">
      <c r="D341" s="16"/>
      <c r="E341" s="16"/>
      <c r="F341" s="16"/>
      <c r="G341" s="16"/>
      <c r="H341" s="16"/>
    </row>
    <row r="342" spans="4:8" ht="15">
      <c r="D342" s="16"/>
      <c r="E342" s="16"/>
      <c r="F342" s="16"/>
      <c r="G342" s="16"/>
      <c r="H342" s="16"/>
    </row>
    <row r="343" spans="4:8" ht="15">
      <c r="D343" s="16"/>
      <c r="E343" s="16"/>
      <c r="F343" s="16"/>
      <c r="G343" s="16"/>
      <c r="H343" s="16"/>
    </row>
    <row r="344" spans="4:8" ht="15">
      <c r="D344" s="16"/>
      <c r="E344" s="16"/>
      <c r="F344" s="16"/>
      <c r="G344" s="16"/>
      <c r="H344" s="16"/>
    </row>
    <row r="345" spans="4:8" ht="15">
      <c r="D345" s="16"/>
      <c r="E345" s="16"/>
      <c r="F345" s="16"/>
      <c r="G345" s="16"/>
      <c r="H345" s="16"/>
    </row>
    <row r="346" spans="4:8" ht="15">
      <c r="D346" s="16"/>
      <c r="E346" s="16"/>
      <c r="F346" s="16"/>
      <c r="G346" s="16"/>
      <c r="H346" s="16"/>
    </row>
    <row r="347" spans="4:8" ht="15">
      <c r="D347" s="16"/>
      <c r="E347" s="16"/>
      <c r="F347" s="16"/>
      <c r="G347" s="16"/>
      <c r="H347" s="16"/>
    </row>
    <row r="348" spans="4:8" ht="15">
      <c r="D348" s="16"/>
      <c r="E348" s="16"/>
      <c r="F348" s="16"/>
      <c r="G348" s="16"/>
      <c r="H348" s="16"/>
    </row>
    <row r="349" spans="4:8" ht="15">
      <c r="D349" s="16"/>
      <c r="E349" s="16"/>
      <c r="F349" s="16"/>
      <c r="G349" s="16"/>
      <c r="H349" s="16"/>
    </row>
    <row r="350" spans="4:8" ht="15">
      <c r="D350" s="16"/>
      <c r="E350" s="16"/>
      <c r="F350" s="16"/>
      <c r="G350" s="16"/>
      <c r="H350" s="16"/>
    </row>
    <row r="351" spans="4:8" ht="15">
      <c r="D351" s="16"/>
      <c r="E351" s="16"/>
      <c r="F351" s="16"/>
      <c r="G351" s="16"/>
      <c r="H351" s="16"/>
    </row>
    <row r="352" spans="4:8" ht="15">
      <c r="D352" s="16"/>
      <c r="E352" s="16"/>
      <c r="F352" s="16"/>
      <c r="G352" s="16"/>
      <c r="H352" s="16"/>
    </row>
    <row r="353" spans="4:8" ht="15">
      <c r="D353" s="16"/>
      <c r="E353" s="16"/>
      <c r="F353" s="16"/>
      <c r="G353" s="16"/>
      <c r="H353" s="16"/>
    </row>
    <row r="354" spans="4:8" ht="15">
      <c r="D354" s="16"/>
      <c r="E354" s="16"/>
      <c r="F354" s="16"/>
      <c r="G354" s="16"/>
      <c r="H354" s="16"/>
    </row>
    <row r="355" spans="4:8" ht="15">
      <c r="D355" s="16"/>
      <c r="E355" s="16"/>
      <c r="F355" s="16"/>
      <c r="G355" s="16"/>
      <c r="H355" s="16"/>
    </row>
    <row r="356" spans="4:8" ht="15">
      <c r="D356" s="16"/>
      <c r="E356" s="16"/>
      <c r="F356" s="16"/>
      <c r="G356" s="16"/>
      <c r="H356" s="16"/>
    </row>
    <row r="357" spans="4:8" ht="15">
      <c r="D357" s="16"/>
      <c r="E357" s="16"/>
      <c r="F357" s="16"/>
      <c r="G357" s="16"/>
      <c r="H357" s="16"/>
    </row>
    <row r="358" spans="4:8" ht="15">
      <c r="D358" s="16"/>
      <c r="E358" s="16"/>
      <c r="F358" s="16"/>
      <c r="G358" s="16"/>
      <c r="H358" s="16"/>
    </row>
    <row r="359" spans="4:8" ht="15">
      <c r="D359" s="16"/>
      <c r="E359" s="16"/>
      <c r="F359" s="16"/>
      <c r="G359" s="16"/>
      <c r="H359" s="16"/>
    </row>
    <row r="360" spans="4:8" ht="15">
      <c r="D360" s="16"/>
      <c r="E360" s="16"/>
      <c r="F360" s="16"/>
      <c r="G360" s="16"/>
      <c r="H360" s="16"/>
    </row>
    <row r="361" spans="4:8" ht="15">
      <c r="D361" s="16"/>
      <c r="E361" s="16"/>
      <c r="F361" s="16"/>
      <c r="G361" s="16"/>
      <c r="H361" s="16"/>
    </row>
    <row r="362" spans="4:8" ht="15">
      <c r="D362" s="16"/>
      <c r="E362" s="16"/>
      <c r="F362" s="16"/>
      <c r="G362" s="16"/>
      <c r="H362" s="16"/>
    </row>
    <row r="363" spans="4:8" ht="15">
      <c r="D363" s="16"/>
      <c r="E363" s="16"/>
      <c r="F363" s="16"/>
      <c r="G363" s="16"/>
      <c r="H363" s="16"/>
    </row>
    <row r="364" spans="4:8" ht="15">
      <c r="D364" s="16"/>
      <c r="E364" s="16"/>
      <c r="F364" s="16"/>
      <c r="G364" s="16"/>
      <c r="H364" s="16"/>
    </row>
    <row r="365" spans="4:8" ht="15">
      <c r="D365" s="16"/>
      <c r="E365" s="16"/>
      <c r="F365" s="16"/>
      <c r="G365" s="16"/>
      <c r="H365" s="16"/>
    </row>
    <row r="366" spans="4:8" ht="15">
      <c r="D366" s="16"/>
      <c r="E366" s="16"/>
      <c r="F366" s="16"/>
      <c r="G366" s="16"/>
      <c r="H366" s="16"/>
    </row>
    <row r="367" spans="4:8" ht="15">
      <c r="D367" s="16"/>
      <c r="E367" s="16"/>
      <c r="F367" s="16"/>
      <c r="G367" s="16"/>
      <c r="H367" s="16"/>
    </row>
    <row r="368" spans="4:8" ht="15">
      <c r="D368" s="16"/>
      <c r="E368" s="16"/>
      <c r="F368" s="16"/>
      <c r="G368" s="16"/>
      <c r="H368" s="16"/>
    </row>
    <row r="369" spans="4:8" ht="15">
      <c r="D369" s="16"/>
      <c r="E369" s="16"/>
      <c r="F369" s="16"/>
      <c r="G369" s="16"/>
      <c r="H369" s="16"/>
    </row>
    <row r="370" spans="4:8" ht="15">
      <c r="D370" s="16"/>
      <c r="E370" s="16"/>
      <c r="F370" s="16"/>
      <c r="G370" s="16"/>
      <c r="H370" s="16"/>
    </row>
    <row r="371" spans="4:8" ht="15">
      <c r="D371" s="16"/>
      <c r="E371" s="16"/>
      <c r="F371" s="16"/>
      <c r="G371" s="16"/>
      <c r="H371" s="16"/>
    </row>
    <row r="372" spans="4:8" ht="15">
      <c r="D372" s="16"/>
      <c r="E372" s="16"/>
      <c r="F372" s="16"/>
      <c r="G372" s="16"/>
      <c r="H372" s="16"/>
    </row>
    <row r="373" spans="4:8" ht="15">
      <c r="D373" s="16"/>
      <c r="E373" s="16"/>
      <c r="F373" s="16"/>
      <c r="G373" s="16"/>
      <c r="H373" s="16"/>
    </row>
    <row r="374" spans="4:8" ht="15">
      <c r="D374" s="16"/>
      <c r="E374" s="16"/>
      <c r="F374" s="16"/>
      <c r="G374" s="16"/>
      <c r="H374" s="16"/>
    </row>
    <row r="375" spans="4:8" ht="15">
      <c r="D375" s="16"/>
      <c r="E375" s="16"/>
      <c r="F375" s="16"/>
      <c r="G375" s="16"/>
      <c r="H375" s="16"/>
    </row>
    <row r="376" spans="4:8" ht="15">
      <c r="D376" s="16"/>
      <c r="E376" s="16"/>
      <c r="F376" s="16"/>
      <c r="G376" s="16"/>
      <c r="H376" s="16"/>
    </row>
    <row r="377" spans="4:8" ht="15">
      <c r="D377" s="16"/>
      <c r="E377" s="16"/>
      <c r="F377" s="16"/>
      <c r="G377" s="16"/>
      <c r="H377" s="16"/>
    </row>
    <row r="378" spans="4:8" ht="15">
      <c r="D378" s="16"/>
      <c r="E378" s="16"/>
      <c r="F378" s="16"/>
      <c r="G378" s="16"/>
      <c r="H378" s="16"/>
    </row>
    <row r="379" spans="4:8" ht="15">
      <c r="D379" s="16"/>
      <c r="E379" s="16"/>
      <c r="F379" s="16"/>
      <c r="G379" s="16"/>
      <c r="H379" s="16"/>
    </row>
    <row r="380" spans="4:8" ht="15">
      <c r="D380" s="16"/>
      <c r="E380" s="16"/>
      <c r="F380" s="16"/>
      <c r="G380" s="16"/>
      <c r="H380" s="16"/>
    </row>
    <row r="381" spans="4:8" ht="15">
      <c r="D381" s="16"/>
      <c r="E381" s="16"/>
      <c r="F381" s="16"/>
      <c r="G381" s="16"/>
      <c r="H381" s="16"/>
    </row>
    <row r="382" spans="4:8" ht="15">
      <c r="D382" s="16"/>
      <c r="E382" s="16"/>
      <c r="F382" s="16"/>
      <c r="G382" s="16"/>
      <c r="H382" s="16"/>
    </row>
    <row r="383" spans="4:8" ht="15">
      <c r="D383" s="16"/>
      <c r="E383" s="16"/>
      <c r="F383" s="16"/>
      <c r="G383" s="16"/>
      <c r="H383" s="16"/>
    </row>
    <row r="384" spans="4:8" ht="15">
      <c r="D384" s="16"/>
      <c r="E384" s="16"/>
      <c r="F384" s="16"/>
      <c r="G384" s="16"/>
      <c r="H384" s="16"/>
    </row>
    <row r="385" spans="4:8" ht="15">
      <c r="D385" s="16"/>
      <c r="E385" s="16"/>
      <c r="F385" s="16"/>
      <c r="G385" s="16"/>
      <c r="H385" s="16"/>
    </row>
    <row r="386" spans="4:8" ht="15">
      <c r="D386" s="16"/>
      <c r="E386" s="16"/>
      <c r="F386" s="16"/>
      <c r="G386" s="16"/>
      <c r="H386" s="16"/>
    </row>
    <row r="387" spans="4:8" ht="15">
      <c r="D387" s="16"/>
      <c r="E387" s="16"/>
      <c r="F387" s="16"/>
      <c r="G387" s="16"/>
      <c r="H387" s="16"/>
    </row>
    <row r="388" spans="4:8" ht="15">
      <c r="D388" s="16"/>
      <c r="E388" s="16"/>
      <c r="F388" s="16"/>
      <c r="G388" s="16"/>
      <c r="H388" s="16"/>
    </row>
    <row r="389" spans="4:8" ht="15">
      <c r="D389" s="16"/>
      <c r="E389" s="16"/>
      <c r="F389" s="16"/>
      <c r="G389" s="16"/>
      <c r="H389" s="16"/>
    </row>
    <row r="390" spans="4:8" ht="15">
      <c r="D390" s="16"/>
      <c r="E390" s="16"/>
      <c r="F390" s="16"/>
      <c r="G390" s="16"/>
      <c r="H390" s="16"/>
    </row>
    <row r="391" spans="4:8" ht="15">
      <c r="D391" s="16"/>
      <c r="E391" s="16"/>
      <c r="F391" s="16"/>
      <c r="G391" s="16"/>
      <c r="H391" s="16"/>
    </row>
    <row r="392" spans="4:8" ht="15">
      <c r="D392" s="16"/>
      <c r="E392" s="16"/>
      <c r="F392" s="16"/>
      <c r="G392" s="16"/>
      <c r="H392" s="16"/>
    </row>
    <row r="393" spans="4:8" ht="15">
      <c r="D393" s="16"/>
      <c r="E393" s="16"/>
      <c r="F393" s="16"/>
      <c r="G393" s="16"/>
      <c r="H393" s="16"/>
    </row>
    <row r="394" spans="4:8" ht="15">
      <c r="D394" s="16"/>
      <c r="E394" s="16"/>
      <c r="F394" s="16"/>
      <c r="G394" s="16"/>
      <c r="H394" s="16"/>
    </row>
    <row r="395" spans="4:8" ht="15">
      <c r="D395" s="16"/>
      <c r="E395" s="16"/>
      <c r="F395" s="16"/>
      <c r="G395" s="16"/>
      <c r="H395" s="16"/>
    </row>
    <row r="396" spans="4:8" ht="15">
      <c r="D396" s="16"/>
      <c r="E396" s="16"/>
      <c r="F396" s="16"/>
      <c r="G396" s="16"/>
      <c r="H396" s="16"/>
    </row>
    <row r="397" spans="4:8" ht="15">
      <c r="D397" s="16"/>
      <c r="E397" s="16"/>
      <c r="F397" s="16"/>
      <c r="G397" s="16"/>
      <c r="H397" s="16"/>
    </row>
    <row r="398" spans="4:8" ht="15">
      <c r="D398" s="16"/>
      <c r="E398" s="16"/>
      <c r="F398" s="16"/>
      <c r="G398" s="16"/>
      <c r="H398" s="16"/>
    </row>
    <row r="399" spans="4:8" ht="15">
      <c r="D399" s="16"/>
      <c r="E399" s="16"/>
      <c r="F399" s="16"/>
      <c r="G399" s="16"/>
      <c r="H399" s="16"/>
    </row>
    <row r="400" spans="4:8" ht="15">
      <c r="D400" s="16"/>
      <c r="E400" s="16"/>
      <c r="F400" s="16"/>
      <c r="G400" s="16"/>
      <c r="H400" s="16"/>
    </row>
    <row r="401" spans="4:8" ht="15">
      <c r="D401" s="16"/>
      <c r="E401" s="16"/>
      <c r="F401" s="16"/>
      <c r="G401" s="16"/>
      <c r="H401" s="16"/>
    </row>
    <row r="402" spans="4:8" ht="15">
      <c r="D402" s="16"/>
      <c r="E402" s="16"/>
      <c r="F402" s="16"/>
      <c r="G402" s="16"/>
      <c r="H402" s="16"/>
    </row>
    <row r="403" spans="4:8" ht="15">
      <c r="D403" s="16"/>
      <c r="E403" s="16"/>
      <c r="F403" s="16"/>
      <c r="G403" s="16"/>
      <c r="H403" s="16"/>
    </row>
    <row r="404" spans="4:8" ht="15">
      <c r="D404" s="16"/>
      <c r="E404" s="16"/>
      <c r="F404" s="16"/>
      <c r="G404" s="16"/>
      <c r="H404" s="16"/>
    </row>
    <row r="405" spans="4:8" ht="15">
      <c r="D405" s="16"/>
      <c r="E405" s="16"/>
      <c r="F405" s="16"/>
      <c r="G405" s="16"/>
      <c r="H405" s="16"/>
    </row>
    <row r="406" spans="4:8" ht="15">
      <c r="D406" s="16"/>
      <c r="E406" s="16"/>
      <c r="F406" s="16"/>
      <c r="G406" s="16"/>
      <c r="H406" s="16"/>
    </row>
    <row r="407" spans="4:8" ht="15">
      <c r="D407" s="16"/>
      <c r="E407" s="16"/>
      <c r="F407" s="16"/>
      <c r="G407" s="16"/>
      <c r="H407" s="16"/>
    </row>
    <row r="408" spans="4:8" ht="15">
      <c r="D408" s="16"/>
      <c r="E408" s="16"/>
      <c r="F408" s="16"/>
      <c r="G408" s="16"/>
      <c r="H408" s="16"/>
    </row>
    <row r="409" spans="4:8" ht="15">
      <c r="D409" s="16"/>
      <c r="E409" s="16"/>
      <c r="F409" s="16"/>
      <c r="G409" s="16"/>
      <c r="H409" s="16"/>
    </row>
    <row r="410" spans="4:8" ht="15">
      <c r="D410" s="16"/>
      <c r="E410" s="16"/>
      <c r="F410" s="16"/>
      <c r="G410" s="16"/>
      <c r="H410" s="16"/>
    </row>
    <row r="411" spans="4:8" ht="15">
      <c r="D411" s="16"/>
      <c r="E411" s="16"/>
      <c r="F411" s="16"/>
      <c r="G411" s="16"/>
      <c r="H411" s="16"/>
    </row>
    <row r="412" spans="4:8" ht="15">
      <c r="D412" s="16"/>
      <c r="E412" s="16"/>
      <c r="F412" s="16"/>
      <c r="G412" s="16"/>
      <c r="H412" s="16"/>
    </row>
    <row r="413" spans="4:8" ht="15">
      <c r="D413" s="16"/>
      <c r="E413" s="16"/>
      <c r="F413" s="16"/>
      <c r="G413" s="16"/>
      <c r="H413" s="16"/>
    </row>
    <row r="414" spans="4:8" ht="15">
      <c r="D414" s="16"/>
      <c r="E414" s="16"/>
      <c r="F414" s="16"/>
      <c r="G414" s="16"/>
      <c r="H414" s="16"/>
    </row>
    <row r="415" spans="4:8" ht="15">
      <c r="D415" s="16"/>
      <c r="E415" s="16"/>
      <c r="F415" s="16"/>
      <c r="G415" s="16"/>
      <c r="H415" s="16"/>
    </row>
    <row r="416" spans="4:8" ht="15">
      <c r="D416" s="16"/>
      <c r="E416" s="16"/>
      <c r="F416" s="16"/>
      <c r="G416" s="16"/>
      <c r="H416" s="16"/>
    </row>
    <row r="417" spans="4:8" ht="15">
      <c r="D417" s="16"/>
      <c r="E417" s="16"/>
      <c r="F417" s="16"/>
      <c r="G417" s="16"/>
      <c r="H417" s="16"/>
    </row>
    <row r="418" spans="4:8" ht="15">
      <c r="D418" s="16"/>
      <c r="E418" s="16"/>
      <c r="F418" s="16"/>
      <c r="G418" s="16"/>
      <c r="H418" s="16"/>
    </row>
    <row r="419" spans="4:8" ht="15">
      <c r="D419" s="16"/>
      <c r="E419" s="16"/>
      <c r="F419" s="16"/>
      <c r="G419" s="16"/>
      <c r="H419" s="16"/>
    </row>
    <row r="420" spans="4:8" ht="15">
      <c r="D420" s="16"/>
      <c r="E420" s="16"/>
      <c r="F420" s="16"/>
      <c r="G420" s="16"/>
      <c r="H420" s="16"/>
    </row>
    <row r="421" spans="4:8" ht="15">
      <c r="D421" s="16"/>
      <c r="E421" s="16"/>
      <c r="F421" s="16"/>
      <c r="G421" s="16"/>
      <c r="H421" s="16"/>
    </row>
    <row r="422" spans="4:8" ht="15">
      <c r="D422" s="16"/>
      <c r="E422" s="16"/>
      <c r="F422" s="16"/>
      <c r="G422" s="16"/>
      <c r="H422" s="16"/>
    </row>
    <row r="423" spans="4:8" ht="15">
      <c r="D423" s="16"/>
      <c r="E423" s="16"/>
      <c r="F423" s="16"/>
      <c r="G423" s="16"/>
      <c r="H423" s="16"/>
    </row>
    <row r="424" spans="4:8" ht="15">
      <c r="D424" s="16"/>
      <c r="E424" s="16"/>
      <c r="F424" s="16"/>
      <c r="G424" s="16"/>
      <c r="H424" s="16"/>
    </row>
    <row r="425" spans="4:8" ht="15">
      <c r="D425" s="16"/>
      <c r="E425" s="16"/>
      <c r="F425" s="16"/>
      <c r="G425" s="16"/>
      <c r="H425" s="16"/>
    </row>
    <row r="426" spans="4:8" ht="15">
      <c r="D426" s="16"/>
      <c r="E426" s="16"/>
      <c r="F426" s="16"/>
      <c r="G426" s="16"/>
      <c r="H426" s="16"/>
    </row>
    <row r="427" spans="4:8" ht="15">
      <c r="D427" s="16"/>
      <c r="E427" s="16"/>
      <c r="F427" s="16"/>
      <c r="G427" s="16"/>
      <c r="H427" s="16"/>
    </row>
    <row r="428" spans="4:8" ht="15">
      <c r="D428" s="16"/>
      <c r="E428" s="16"/>
      <c r="F428" s="16"/>
      <c r="G428" s="16"/>
      <c r="H428" s="16"/>
    </row>
    <row r="429" spans="4:8" ht="15">
      <c r="D429" s="16"/>
      <c r="E429" s="16"/>
      <c r="F429" s="16"/>
      <c r="G429" s="16"/>
      <c r="H429" s="16"/>
    </row>
    <row r="430" spans="4:8" ht="15">
      <c r="D430" s="16"/>
      <c r="E430" s="16"/>
      <c r="F430" s="16"/>
      <c r="G430" s="16"/>
      <c r="H430" s="16"/>
    </row>
    <row r="431" spans="4:8" ht="15">
      <c r="D431" s="16"/>
      <c r="E431" s="16"/>
      <c r="F431" s="16"/>
      <c r="G431" s="16"/>
      <c r="H431" s="16"/>
    </row>
    <row r="432" spans="4:8" ht="15">
      <c r="D432" s="16"/>
      <c r="E432" s="16"/>
      <c r="F432" s="16"/>
      <c r="G432" s="16"/>
      <c r="H432" s="16"/>
    </row>
    <row r="433" spans="4:8" ht="15">
      <c r="D433" s="16"/>
      <c r="E433" s="16"/>
      <c r="F433" s="16"/>
      <c r="G433" s="16"/>
      <c r="H433" s="16"/>
    </row>
    <row r="434" spans="4:8" ht="15">
      <c r="D434" s="16"/>
      <c r="E434" s="16"/>
      <c r="F434" s="16"/>
      <c r="G434" s="16"/>
      <c r="H434" s="16"/>
    </row>
    <row r="435" spans="4:8" ht="15">
      <c r="D435" s="16"/>
      <c r="E435" s="16"/>
      <c r="F435" s="16"/>
      <c r="G435" s="16"/>
      <c r="H435" s="16"/>
    </row>
    <row r="436" spans="4:8" ht="15">
      <c r="D436" s="16"/>
      <c r="E436" s="16"/>
      <c r="F436" s="16"/>
      <c r="G436" s="16"/>
      <c r="H436" s="16"/>
    </row>
    <row r="437" spans="4:8" ht="15">
      <c r="D437" s="16"/>
      <c r="E437" s="16"/>
      <c r="F437" s="16"/>
      <c r="G437" s="16"/>
      <c r="H437" s="16"/>
    </row>
    <row r="438" spans="4:8" ht="15">
      <c r="D438" s="16"/>
      <c r="E438" s="16"/>
      <c r="F438" s="16"/>
      <c r="G438" s="16"/>
      <c r="H438" s="16"/>
    </row>
    <row r="439" spans="4:8" ht="15">
      <c r="D439" s="16"/>
      <c r="E439" s="16"/>
      <c r="F439" s="16"/>
      <c r="G439" s="16"/>
      <c r="H439" s="16"/>
    </row>
    <row r="440" spans="4:8" ht="15">
      <c r="D440" s="16"/>
      <c r="E440" s="16"/>
      <c r="F440" s="16"/>
      <c r="G440" s="16"/>
      <c r="H440" s="16"/>
    </row>
    <row r="441" spans="4:8" ht="15">
      <c r="D441" s="16"/>
      <c r="E441" s="16"/>
      <c r="F441" s="16"/>
      <c r="G441" s="16"/>
      <c r="H441" s="16"/>
    </row>
    <row r="442" spans="4:8" ht="15">
      <c r="D442" s="16"/>
      <c r="E442" s="16"/>
      <c r="F442" s="16"/>
      <c r="G442" s="16"/>
      <c r="H442" s="16"/>
    </row>
    <row r="443" spans="4:8" ht="15">
      <c r="D443" s="16"/>
      <c r="E443" s="16"/>
      <c r="F443" s="16"/>
      <c r="G443" s="16"/>
      <c r="H443" s="16"/>
    </row>
    <row r="444" spans="4:8" ht="15">
      <c r="D444" s="16"/>
      <c r="E444" s="16"/>
      <c r="F444" s="16"/>
      <c r="G444" s="16"/>
      <c r="H444" s="16"/>
    </row>
    <row r="445" spans="4:8" ht="15">
      <c r="D445" s="16"/>
      <c r="E445" s="16"/>
      <c r="F445" s="16"/>
      <c r="G445" s="16"/>
      <c r="H445" s="16"/>
    </row>
    <row r="446" spans="4:8" ht="15">
      <c r="D446" s="16"/>
      <c r="E446" s="16"/>
      <c r="F446" s="16"/>
      <c r="G446" s="16"/>
      <c r="H446" s="16"/>
    </row>
    <row r="447" spans="4:8" ht="15">
      <c r="D447" s="16"/>
      <c r="E447" s="16"/>
      <c r="F447" s="16"/>
      <c r="G447" s="16"/>
      <c r="H447" s="16"/>
    </row>
    <row r="448" spans="4:8" ht="15">
      <c r="D448" s="16"/>
      <c r="E448" s="16"/>
      <c r="F448" s="16"/>
      <c r="G448" s="16"/>
      <c r="H448" s="16"/>
    </row>
    <row r="449" spans="4:8" ht="15">
      <c r="D449" s="16"/>
      <c r="E449" s="16"/>
      <c r="F449" s="16"/>
      <c r="G449" s="16"/>
      <c r="H449" s="16"/>
    </row>
    <row r="450" spans="4:8" ht="15">
      <c r="D450" s="16"/>
      <c r="E450" s="16"/>
      <c r="F450" s="16"/>
      <c r="G450" s="16"/>
      <c r="H450" s="16"/>
    </row>
    <row r="451" spans="4:8" ht="15">
      <c r="D451" s="16"/>
      <c r="E451" s="16"/>
      <c r="F451" s="16"/>
      <c r="G451" s="16"/>
      <c r="H451" s="16"/>
    </row>
    <row r="452" spans="4:8" ht="15">
      <c r="D452" s="16"/>
      <c r="E452" s="16"/>
      <c r="F452" s="16"/>
      <c r="G452" s="16"/>
      <c r="H452" s="16"/>
    </row>
    <row r="453" spans="4:8" ht="15">
      <c r="D453" s="16"/>
      <c r="E453" s="16"/>
      <c r="F453" s="16"/>
      <c r="G453" s="16"/>
      <c r="H453" s="16"/>
    </row>
    <row r="454" spans="4:8" ht="15">
      <c r="D454" s="16"/>
      <c r="E454" s="16"/>
      <c r="F454" s="16"/>
      <c r="G454" s="16"/>
      <c r="H454" s="16"/>
    </row>
    <row r="455" spans="4:8" ht="15">
      <c r="D455" s="16"/>
      <c r="E455" s="16"/>
      <c r="F455" s="16"/>
      <c r="G455" s="16"/>
      <c r="H455" s="16"/>
    </row>
    <row r="456" spans="4:8" ht="15">
      <c r="D456" s="16"/>
      <c r="E456" s="16"/>
      <c r="F456" s="16"/>
      <c r="G456" s="16"/>
      <c r="H456" s="16"/>
    </row>
    <row r="457" spans="4:8" ht="15">
      <c r="D457" s="16"/>
      <c r="E457" s="16"/>
      <c r="F457" s="16"/>
      <c r="G457" s="16"/>
      <c r="H457" s="16"/>
    </row>
    <row r="458" spans="4:8" ht="15">
      <c r="D458" s="16"/>
      <c r="E458" s="16"/>
      <c r="F458" s="16"/>
      <c r="G458" s="16"/>
      <c r="H458" s="16"/>
    </row>
    <row r="459" spans="4:8" ht="15">
      <c r="D459" s="16"/>
      <c r="E459" s="16"/>
      <c r="F459" s="16"/>
      <c r="G459" s="16"/>
      <c r="H459" s="16"/>
    </row>
    <row r="460" spans="4:8" ht="15">
      <c r="D460" s="16"/>
      <c r="E460" s="16"/>
      <c r="F460" s="16"/>
      <c r="G460" s="16"/>
      <c r="H460" s="16"/>
    </row>
    <row r="461" spans="4:8" ht="15">
      <c r="D461" s="16"/>
      <c r="E461" s="16"/>
      <c r="F461" s="16"/>
      <c r="G461" s="16"/>
      <c r="H461" s="16"/>
    </row>
    <row r="462" spans="4:8" ht="15">
      <c r="D462" s="16"/>
      <c r="E462" s="16"/>
      <c r="F462" s="16"/>
      <c r="G462" s="16"/>
      <c r="H462" s="16"/>
    </row>
    <row r="463" spans="4:8" ht="15">
      <c r="D463" s="16"/>
      <c r="E463" s="16"/>
      <c r="F463" s="16"/>
      <c r="G463" s="16"/>
      <c r="H463" s="16"/>
    </row>
    <row r="464" spans="4:8" ht="15">
      <c r="D464" s="16"/>
      <c r="E464" s="16"/>
      <c r="F464" s="16"/>
      <c r="G464" s="16"/>
      <c r="H464" s="16"/>
    </row>
    <row r="465" spans="4:8" ht="15">
      <c r="D465" s="16"/>
      <c r="E465" s="16"/>
      <c r="F465" s="16"/>
      <c r="G465" s="16"/>
      <c r="H465" s="16"/>
    </row>
    <row r="466" spans="4:8" ht="15">
      <c r="D466" s="16"/>
      <c r="E466" s="16"/>
      <c r="F466" s="16"/>
      <c r="G466" s="16"/>
      <c r="H466" s="16"/>
    </row>
    <row r="467" spans="4:8" ht="15">
      <c r="D467" s="16"/>
      <c r="E467" s="16"/>
      <c r="F467" s="16"/>
      <c r="G467" s="16"/>
      <c r="H467" s="16"/>
    </row>
    <row r="468" spans="4:8" ht="15">
      <c r="D468" s="16"/>
      <c r="E468" s="16"/>
      <c r="F468" s="16"/>
      <c r="G468" s="16"/>
      <c r="H468" s="16"/>
    </row>
    <row r="469" spans="4:8" ht="15">
      <c r="D469" s="16"/>
      <c r="E469" s="16"/>
      <c r="F469" s="16"/>
      <c r="G469" s="16"/>
      <c r="H469" s="16"/>
    </row>
    <row r="470" spans="4:8" ht="15">
      <c r="D470" s="16"/>
      <c r="E470" s="16"/>
      <c r="F470" s="16"/>
      <c r="G470" s="16"/>
      <c r="H470" s="16"/>
    </row>
    <row r="471" spans="4:8" ht="15">
      <c r="D471" s="16"/>
      <c r="E471" s="16"/>
      <c r="F471" s="16"/>
      <c r="G471" s="16"/>
      <c r="H471" s="16"/>
    </row>
    <row r="472" spans="4:8" ht="15">
      <c r="D472" s="16"/>
      <c r="E472" s="16"/>
      <c r="F472" s="16"/>
      <c r="G472" s="16"/>
      <c r="H472" s="16"/>
    </row>
    <row r="473" spans="4:8" ht="15">
      <c r="D473" s="16"/>
      <c r="E473" s="16"/>
      <c r="F473" s="16"/>
      <c r="G473" s="16"/>
      <c r="H473" s="16"/>
    </row>
    <row r="474" spans="4:8" ht="15">
      <c r="D474" s="16"/>
      <c r="E474" s="16"/>
      <c r="F474" s="16"/>
      <c r="G474" s="16"/>
      <c r="H474" s="16"/>
    </row>
    <row r="475" spans="4:8" ht="15">
      <c r="D475" s="16"/>
      <c r="E475" s="16"/>
      <c r="F475" s="16"/>
      <c r="G475" s="16"/>
      <c r="H475" s="16"/>
    </row>
    <row r="476" spans="4:8" ht="15">
      <c r="D476" s="16"/>
      <c r="E476" s="16"/>
      <c r="F476" s="16"/>
      <c r="G476" s="16"/>
      <c r="H476" s="16"/>
    </row>
    <row r="477" spans="4:8" ht="15">
      <c r="D477" s="16"/>
      <c r="E477" s="16"/>
      <c r="F477" s="16"/>
      <c r="G477" s="16"/>
      <c r="H477" s="16"/>
    </row>
    <row r="478" spans="4:8" ht="15">
      <c r="D478" s="16"/>
      <c r="E478" s="16"/>
      <c r="F478" s="16"/>
      <c r="G478" s="16"/>
      <c r="H478" s="16"/>
    </row>
    <row r="479" spans="4:8" ht="15">
      <c r="D479" s="16"/>
      <c r="E479" s="16"/>
      <c r="F479" s="16"/>
      <c r="G479" s="16"/>
      <c r="H479" s="16"/>
    </row>
    <row r="480" spans="4:8" ht="15">
      <c r="D480" s="16"/>
      <c r="E480" s="16"/>
      <c r="F480" s="16"/>
      <c r="G480" s="16"/>
      <c r="H480" s="16"/>
    </row>
    <row r="481" spans="4:8" ht="15">
      <c r="D481" s="16"/>
      <c r="E481" s="16"/>
      <c r="F481" s="16"/>
      <c r="G481" s="16"/>
      <c r="H481" s="16"/>
    </row>
    <row r="482" spans="4:8" ht="15">
      <c r="D482" s="16"/>
      <c r="E482" s="16"/>
      <c r="F482" s="16"/>
      <c r="G482" s="16"/>
      <c r="H482" s="16"/>
    </row>
    <row r="483" spans="4:8" ht="15">
      <c r="D483" s="16"/>
      <c r="E483" s="16"/>
      <c r="F483" s="16"/>
      <c r="G483" s="16"/>
      <c r="H483" s="16"/>
    </row>
    <row r="484" spans="4:8" ht="15">
      <c r="D484" s="16"/>
      <c r="E484" s="16"/>
      <c r="F484" s="16"/>
      <c r="G484" s="16"/>
      <c r="H484" s="16"/>
    </row>
    <row r="485" spans="4:8" ht="15">
      <c r="D485" s="16"/>
      <c r="E485" s="16"/>
      <c r="F485" s="16"/>
      <c r="G485" s="16"/>
      <c r="H485" s="16"/>
    </row>
    <row r="486" spans="4:8" ht="15">
      <c r="D486" s="16"/>
      <c r="E486" s="16"/>
      <c r="F486" s="16"/>
      <c r="G486" s="16"/>
      <c r="H486" s="16"/>
    </row>
    <row r="487" spans="4:8" ht="15">
      <c r="D487" s="16"/>
      <c r="E487" s="16"/>
      <c r="F487" s="16"/>
      <c r="G487" s="16"/>
      <c r="H487" s="16"/>
    </row>
    <row r="488" spans="4:8" ht="15">
      <c r="D488" s="16"/>
      <c r="E488" s="16"/>
      <c r="F488" s="16"/>
      <c r="G488" s="16"/>
      <c r="H488" s="16"/>
    </row>
    <row r="489" spans="4:8" ht="15">
      <c r="D489" s="16"/>
      <c r="E489" s="16"/>
      <c r="F489" s="16"/>
      <c r="G489" s="16"/>
      <c r="H489" s="16"/>
    </row>
    <row r="490" spans="4:8" ht="15">
      <c r="D490" s="16"/>
      <c r="E490" s="16"/>
      <c r="F490" s="16"/>
      <c r="G490" s="16"/>
      <c r="H490" s="16"/>
    </row>
    <row r="491" spans="4:8" ht="15">
      <c r="D491" s="16"/>
      <c r="E491" s="16"/>
      <c r="F491" s="16"/>
      <c r="G491" s="16"/>
      <c r="H491" s="16"/>
    </row>
    <row r="492" spans="4:8" ht="15">
      <c r="D492" s="16"/>
      <c r="E492" s="16"/>
      <c r="F492" s="16"/>
      <c r="G492" s="16"/>
      <c r="H492" s="16"/>
    </row>
    <row r="493" spans="4:8" ht="15">
      <c r="D493" s="16"/>
      <c r="E493" s="16"/>
      <c r="F493" s="16"/>
      <c r="G493" s="16"/>
      <c r="H493" s="16"/>
    </row>
    <row r="494" spans="4:8" ht="15">
      <c r="D494" s="16"/>
      <c r="E494" s="16"/>
      <c r="F494" s="16"/>
      <c r="G494" s="16"/>
      <c r="H494" s="16"/>
    </row>
    <row r="495" spans="4:8" ht="15">
      <c r="D495" s="16"/>
      <c r="E495" s="16"/>
      <c r="F495" s="16"/>
      <c r="G495" s="16"/>
      <c r="H495" s="16"/>
    </row>
    <row r="496" spans="4:8" ht="15">
      <c r="D496" s="16"/>
      <c r="E496" s="16"/>
      <c r="F496" s="16"/>
      <c r="G496" s="16"/>
      <c r="H496" s="16"/>
    </row>
    <row r="497" spans="4:8" ht="15">
      <c r="D497" s="16"/>
      <c r="E497" s="16"/>
      <c r="F497" s="16"/>
      <c r="G497" s="16"/>
      <c r="H497" s="16"/>
    </row>
    <row r="498" spans="4:8" ht="15">
      <c r="D498" s="16"/>
      <c r="E498" s="16"/>
      <c r="F498" s="16"/>
      <c r="G498" s="16"/>
      <c r="H498" s="16"/>
    </row>
    <row r="499" spans="4:8" ht="15">
      <c r="D499" s="16"/>
      <c r="E499" s="16"/>
      <c r="F499" s="16"/>
      <c r="G499" s="16"/>
      <c r="H499" s="16"/>
    </row>
    <row r="500" spans="4:8" ht="15">
      <c r="D500" s="16"/>
      <c r="E500" s="16"/>
      <c r="F500" s="16"/>
      <c r="G500" s="16"/>
      <c r="H500" s="16"/>
    </row>
    <row r="501" spans="4:8" ht="15">
      <c r="D501" s="16"/>
      <c r="E501" s="16"/>
      <c r="F501" s="16"/>
      <c r="G501" s="16"/>
      <c r="H501" s="16"/>
    </row>
    <row r="502" spans="4:8" ht="15">
      <c r="D502" s="16"/>
      <c r="E502" s="16"/>
      <c r="F502" s="16"/>
      <c r="G502" s="16"/>
      <c r="H502" s="16"/>
    </row>
    <row r="503" spans="4:8" ht="15">
      <c r="D503" s="16"/>
      <c r="E503" s="16"/>
      <c r="F503" s="16"/>
      <c r="G503" s="16"/>
      <c r="H503" s="16"/>
    </row>
    <row r="504" spans="4:8" ht="15">
      <c r="D504" s="16"/>
      <c r="E504" s="16"/>
      <c r="F504" s="16"/>
      <c r="G504" s="16"/>
      <c r="H504" s="16"/>
    </row>
    <row r="505" spans="4:8" ht="15">
      <c r="D505" s="16"/>
      <c r="E505" s="16"/>
      <c r="F505" s="16"/>
      <c r="G505" s="16"/>
      <c r="H505" s="16"/>
    </row>
    <row r="506" spans="4:8" ht="15">
      <c r="D506" s="16"/>
      <c r="E506" s="16"/>
      <c r="F506" s="16"/>
      <c r="G506" s="16"/>
      <c r="H506" s="16"/>
    </row>
    <row r="507" spans="4:8" ht="15">
      <c r="D507" s="16"/>
      <c r="E507" s="16"/>
      <c r="F507" s="16"/>
      <c r="G507" s="16"/>
      <c r="H507" s="16"/>
    </row>
    <row r="508" spans="4:8" ht="15">
      <c r="D508" s="16"/>
      <c r="E508" s="16"/>
      <c r="F508" s="16"/>
      <c r="G508" s="16"/>
      <c r="H508" s="16"/>
    </row>
    <row r="509" spans="4:8" ht="15">
      <c r="D509" s="16"/>
      <c r="E509" s="16"/>
      <c r="F509" s="16"/>
      <c r="G509" s="16"/>
      <c r="H509" s="16"/>
    </row>
    <row r="510" spans="4:8" ht="15">
      <c r="D510" s="16"/>
      <c r="E510" s="16"/>
      <c r="F510" s="16"/>
      <c r="G510" s="16"/>
      <c r="H510" s="16"/>
    </row>
    <row r="511" spans="4:8" ht="15">
      <c r="D511" s="16"/>
      <c r="E511" s="16"/>
      <c r="F511" s="16"/>
      <c r="G511" s="16"/>
      <c r="H511" s="16"/>
    </row>
    <row r="512" spans="4:8" ht="15">
      <c r="D512" s="16"/>
      <c r="E512" s="16"/>
      <c r="F512" s="16"/>
      <c r="G512" s="16"/>
      <c r="H512" s="16"/>
    </row>
    <row r="513" spans="4:8" ht="15">
      <c r="D513" s="16"/>
      <c r="E513" s="16"/>
      <c r="F513" s="16"/>
      <c r="G513" s="16"/>
      <c r="H513" s="16"/>
    </row>
    <row r="514" spans="4:8" ht="15">
      <c r="D514" s="16"/>
      <c r="E514" s="16"/>
      <c r="F514" s="16"/>
      <c r="G514" s="16"/>
      <c r="H514" s="16"/>
    </row>
    <row r="515" spans="4:8" ht="15">
      <c r="D515" s="16"/>
      <c r="E515" s="16"/>
      <c r="F515" s="16"/>
      <c r="G515" s="16"/>
      <c r="H515" s="16"/>
    </row>
    <row r="516" spans="4:8" ht="15">
      <c r="D516" s="16"/>
      <c r="E516" s="16"/>
      <c r="F516" s="16"/>
      <c r="G516" s="16"/>
      <c r="H516" s="16"/>
    </row>
  </sheetData>
  <sheetProtection/>
  <mergeCells count="24">
    <mergeCell ref="B1:C1"/>
    <mergeCell ref="F2:H2"/>
    <mergeCell ref="B3:H3"/>
    <mergeCell ref="B4:H4"/>
    <mergeCell ref="B5:C5"/>
    <mergeCell ref="F1:H1"/>
    <mergeCell ref="F96:F97"/>
    <mergeCell ref="G96:H96"/>
    <mergeCell ref="B6:B7"/>
    <mergeCell ref="C6:C7"/>
    <mergeCell ref="D6:D7"/>
    <mergeCell ref="E6:E7"/>
    <mergeCell ref="F6:F7"/>
    <mergeCell ref="G6:H6"/>
    <mergeCell ref="B99:H99"/>
    <mergeCell ref="B133:C133"/>
    <mergeCell ref="B134:C134"/>
    <mergeCell ref="B137:H137"/>
    <mergeCell ref="B9:H9"/>
    <mergeCell ref="B92:C92"/>
    <mergeCell ref="B96:B97"/>
    <mergeCell ref="C96:C97"/>
    <mergeCell ref="D96:D97"/>
    <mergeCell ref="E96:E97"/>
  </mergeCells>
  <printOptions/>
  <pageMargins left="0.6299212598425197" right="0.2755905511811024" top="0.8661417322834646" bottom="0.2755905511811024" header="0.5118110236220472" footer="0.5118110236220472"/>
  <pageSetup fitToHeight="10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7">
      <selection activeCell="H10" sqref="H10"/>
    </sheetView>
  </sheetViews>
  <sheetFormatPr defaultColWidth="9.140625" defaultRowHeight="12.75"/>
  <cols>
    <col min="1" max="1" width="23.8515625" style="0" customWidth="1"/>
    <col min="2" max="2" width="12.421875" style="0" customWidth="1"/>
    <col min="3" max="3" width="13.57421875" style="0" customWidth="1"/>
    <col min="4" max="4" width="12.8515625" style="0" customWidth="1"/>
    <col min="7" max="7" width="12.00390625" style="0" customWidth="1"/>
    <col min="8" max="8" width="12.421875" style="0" customWidth="1"/>
    <col min="9" max="9" width="11.7109375" style="0" customWidth="1"/>
    <col min="10" max="10" width="13.140625" style="0" customWidth="1"/>
    <col min="11" max="11" width="10.8515625" style="0" customWidth="1"/>
  </cols>
  <sheetData>
    <row r="1" spans="9:11" ht="15.75">
      <c r="I1" s="207" t="s">
        <v>249</v>
      </c>
      <c r="J1" s="208"/>
      <c r="K1" s="208"/>
    </row>
    <row r="2" spans="9:11" s="148" customFormat="1" ht="48.75" customHeight="1">
      <c r="I2" s="209" t="s">
        <v>402</v>
      </c>
      <c r="J2" s="209"/>
      <c r="K2" s="209"/>
    </row>
    <row r="3" spans="1:11" ht="50.25" customHeight="1">
      <c r="A3" s="213" t="s">
        <v>418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ht="15.75">
      <c r="K4" s="64" t="s">
        <v>201</v>
      </c>
    </row>
    <row r="5" spans="1:11" s="65" customFormat="1" ht="12.75">
      <c r="A5" s="205" t="s">
        <v>202</v>
      </c>
      <c r="B5" s="205" t="s">
        <v>203</v>
      </c>
      <c r="C5" s="206" t="s">
        <v>251</v>
      </c>
      <c r="D5" s="206"/>
      <c r="E5" s="206"/>
      <c r="F5" s="206" t="s">
        <v>252</v>
      </c>
      <c r="G5" s="206"/>
      <c r="H5" s="206"/>
      <c r="I5" s="206" t="s">
        <v>253</v>
      </c>
      <c r="J5" s="206"/>
      <c r="K5" s="206"/>
    </row>
    <row r="6" spans="1:11" s="65" customFormat="1" ht="12.75">
      <c r="A6" s="214"/>
      <c r="B6" s="205"/>
      <c r="C6" s="206"/>
      <c r="D6" s="206"/>
      <c r="E6" s="206"/>
      <c r="F6" s="206"/>
      <c r="G6" s="206"/>
      <c r="H6" s="206"/>
      <c r="I6" s="206"/>
      <c r="J6" s="206"/>
      <c r="K6" s="206"/>
    </row>
    <row r="7" spans="1:11" s="65" customFormat="1" ht="63.75">
      <c r="A7" s="214"/>
      <c r="B7" s="205"/>
      <c r="C7" s="56" t="s">
        <v>254</v>
      </c>
      <c r="D7" s="56" t="s">
        <v>204</v>
      </c>
      <c r="E7" s="56" t="s">
        <v>205</v>
      </c>
      <c r="F7" s="56" t="s">
        <v>254</v>
      </c>
      <c r="G7" s="56" t="s">
        <v>255</v>
      </c>
      <c r="H7" s="56" t="s">
        <v>205</v>
      </c>
      <c r="I7" s="56" t="s">
        <v>254</v>
      </c>
      <c r="J7" s="56" t="s">
        <v>255</v>
      </c>
      <c r="K7" s="56" t="s">
        <v>205</v>
      </c>
    </row>
    <row r="8" spans="1:11" ht="14.25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</row>
    <row r="9" spans="1:11" ht="14.25">
      <c r="A9" s="211" t="s">
        <v>206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ht="15">
      <c r="A10" s="78"/>
      <c r="B10" s="79"/>
      <c r="C10" s="80"/>
      <c r="D10" s="80"/>
      <c r="E10" s="80"/>
      <c r="F10" s="81"/>
      <c r="G10" s="81"/>
      <c r="H10" s="82"/>
      <c r="I10" s="80"/>
      <c r="J10" s="80"/>
      <c r="K10" s="80"/>
    </row>
    <row r="11" spans="1:11" ht="28.5">
      <c r="A11" s="83" t="s">
        <v>256</v>
      </c>
      <c r="B11" s="83"/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</row>
    <row r="12" spans="1:11" ht="14.25">
      <c r="A12" s="212" t="s">
        <v>244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 ht="15">
      <c r="A13" s="78"/>
      <c r="B13" s="79"/>
      <c r="C13" s="80"/>
      <c r="D13" s="82"/>
      <c r="E13" s="82"/>
      <c r="F13" s="82"/>
      <c r="G13" s="82"/>
      <c r="H13" s="81"/>
      <c r="I13" s="80"/>
      <c r="J13" s="80"/>
      <c r="K13" s="80"/>
    </row>
    <row r="14" spans="1:11" ht="28.5">
      <c r="A14" s="83" t="s">
        <v>257</v>
      </c>
      <c r="B14" s="83"/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</row>
    <row r="15" spans="1:11" ht="14.25">
      <c r="A15" s="83" t="s">
        <v>258</v>
      </c>
      <c r="B15" s="83"/>
      <c r="C15" s="84">
        <f aca="true" t="shared" si="0" ref="C15:K15">C11+C14</f>
        <v>0</v>
      </c>
      <c r="D15" s="84">
        <f t="shared" si="0"/>
        <v>0</v>
      </c>
      <c r="E15" s="84">
        <f t="shared" si="0"/>
        <v>0</v>
      </c>
      <c r="F15" s="84">
        <f t="shared" si="0"/>
        <v>0</v>
      </c>
      <c r="G15" s="84">
        <f t="shared" si="0"/>
        <v>0</v>
      </c>
      <c r="H15" s="84">
        <f t="shared" si="0"/>
        <v>0</v>
      </c>
      <c r="I15" s="84">
        <f t="shared" si="0"/>
        <v>0</v>
      </c>
      <c r="J15" s="84">
        <f t="shared" si="0"/>
        <v>0</v>
      </c>
      <c r="K15" s="84">
        <f t="shared" si="0"/>
        <v>0</v>
      </c>
    </row>
    <row r="17" spans="1:11" ht="14.25">
      <c r="A17" s="210" t="s">
        <v>178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</row>
  </sheetData>
  <sheetProtection/>
  <mergeCells count="11">
    <mergeCell ref="A17:K17"/>
    <mergeCell ref="A9:K9"/>
    <mergeCell ref="A12:K12"/>
    <mergeCell ref="A3:K3"/>
    <mergeCell ref="A5:A7"/>
    <mergeCell ref="B5:B7"/>
    <mergeCell ref="C5:E6"/>
    <mergeCell ref="F5:H6"/>
    <mergeCell ref="I5:K6"/>
    <mergeCell ref="I1:K1"/>
    <mergeCell ref="I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D90" sqref="D90"/>
    </sheetView>
  </sheetViews>
  <sheetFormatPr defaultColWidth="9.140625" defaultRowHeight="12.75"/>
  <cols>
    <col min="1" max="1" width="48.8515625" style="0" customWidth="1"/>
    <col min="2" max="2" width="12.140625" style="0" customWidth="1"/>
    <col min="3" max="3" width="17.57421875" style="0" customWidth="1"/>
    <col min="4" max="4" width="17.140625" style="0" customWidth="1"/>
  </cols>
  <sheetData>
    <row r="1" spans="1:4" ht="13.5">
      <c r="A1" s="58"/>
      <c r="B1" s="58"/>
      <c r="C1" s="217" t="s">
        <v>250</v>
      </c>
      <c r="D1" s="165"/>
    </row>
    <row r="2" spans="1:4" ht="51" customHeight="1">
      <c r="A2" s="58"/>
      <c r="B2" s="58"/>
      <c r="C2" s="218" t="s">
        <v>402</v>
      </c>
      <c r="D2" s="219"/>
    </row>
    <row r="3" spans="1:4" ht="15.75">
      <c r="A3" s="58"/>
      <c r="B3" s="58"/>
      <c r="C3" s="59"/>
      <c r="D3" s="60"/>
    </row>
    <row r="4" spans="1:4" ht="51.75" customHeight="1">
      <c r="A4" s="222" t="s">
        <v>403</v>
      </c>
      <c r="B4" s="223"/>
      <c r="C4" s="223"/>
      <c r="D4" s="223"/>
    </row>
    <row r="5" spans="1:4" ht="16.5">
      <c r="A5" s="61"/>
      <c r="B5" s="62"/>
      <c r="C5" s="63"/>
      <c r="D5" s="64" t="s">
        <v>201</v>
      </c>
    </row>
    <row r="6" spans="1:4" s="57" customFormat="1" ht="12.75">
      <c r="A6" s="206" t="s">
        <v>202</v>
      </c>
      <c r="B6" s="206" t="s">
        <v>203</v>
      </c>
      <c r="C6" s="215" t="s">
        <v>204</v>
      </c>
      <c r="D6" s="215" t="s">
        <v>205</v>
      </c>
    </row>
    <row r="7" spans="1:4" s="57" customFormat="1" ht="42.75" customHeight="1">
      <c r="A7" s="206"/>
      <c r="B7" s="206"/>
      <c r="C7" s="215"/>
      <c r="D7" s="215"/>
    </row>
    <row r="8" spans="1:4" s="68" customFormat="1" ht="14.25">
      <c r="A8" s="66">
        <v>1</v>
      </c>
      <c r="B8" s="66">
        <v>2</v>
      </c>
      <c r="C8" s="67">
        <v>3</v>
      </c>
      <c r="D8" s="67">
        <v>4</v>
      </c>
    </row>
    <row r="9" spans="1:4" s="68" customFormat="1" ht="14.25">
      <c r="A9" s="216" t="s">
        <v>206</v>
      </c>
      <c r="B9" s="216"/>
      <c r="C9" s="216"/>
      <c r="D9" s="216"/>
    </row>
    <row r="10" spans="1:4" s="68" customFormat="1" ht="14.25">
      <c r="A10" s="69" t="s">
        <v>207</v>
      </c>
      <c r="B10" s="70" t="s">
        <v>208</v>
      </c>
      <c r="C10" s="71">
        <f>'Додаток 1 Доходи'!D83-'Додоток 2 Видатки за ГР'!D264</f>
        <v>9393725.25999999</v>
      </c>
      <c r="D10" s="71">
        <f>'Додаток 1 Доходи'!F83-'Додоток 2 Видатки за ГР'!F264</f>
        <v>3730106.7600000203</v>
      </c>
    </row>
    <row r="11" spans="1:4" s="68" customFormat="1" ht="14.25" hidden="1">
      <c r="A11" s="69" t="s">
        <v>209</v>
      </c>
      <c r="B11" s="70" t="s">
        <v>208</v>
      </c>
      <c r="C11" s="71"/>
      <c r="D11" s="71"/>
    </row>
    <row r="12" spans="1:4" s="68" customFormat="1" ht="14.25">
      <c r="A12" s="69" t="s">
        <v>210</v>
      </c>
      <c r="B12" s="70" t="s">
        <v>211</v>
      </c>
      <c r="C12" s="71">
        <f>C20</f>
        <v>-9393725.26</v>
      </c>
      <c r="D12" s="71">
        <f>D14+D17+D20</f>
        <v>-3730106.7600000016</v>
      </c>
    </row>
    <row r="13" spans="1:4" s="68" customFormat="1" ht="14.25" hidden="1">
      <c r="A13" s="69" t="s">
        <v>212</v>
      </c>
      <c r="B13" s="70" t="s">
        <v>211</v>
      </c>
      <c r="C13" s="71"/>
      <c r="D13" s="71"/>
    </row>
    <row r="14" spans="1:4" s="68" customFormat="1" ht="14.25">
      <c r="A14" s="69" t="s">
        <v>260</v>
      </c>
      <c r="B14" s="70">
        <v>203000</v>
      </c>
      <c r="C14" s="71">
        <f>C15+C16</f>
        <v>0</v>
      </c>
      <c r="D14" s="71">
        <f>D15+D16</f>
        <v>1205925.009999998</v>
      </c>
    </row>
    <row r="15" spans="1:4" s="68" customFormat="1" ht="15">
      <c r="A15" s="72" t="s">
        <v>261</v>
      </c>
      <c r="B15" s="73">
        <v>203410</v>
      </c>
      <c r="C15" s="74">
        <v>39094426</v>
      </c>
      <c r="D15" s="74">
        <v>59986821.8</v>
      </c>
    </row>
    <row r="16" spans="1:4" s="68" customFormat="1" ht="15">
      <c r="A16" s="72" t="s">
        <v>262</v>
      </c>
      <c r="B16" s="73">
        <v>203420</v>
      </c>
      <c r="C16" s="74">
        <v>-39094426</v>
      </c>
      <c r="D16" s="74">
        <v>-58780896.79</v>
      </c>
    </row>
    <row r="17" spans="1:4" s="68" customFormat="1" ht="28.5">
      <c r="A17" s="69" t="s">
        <v>213</v>
      </c>
      <c r="B17" s="70" t="s">
        <v>214</v>
      </c>
      <c r="C17" s="71">
        <f>C18</f>
        <v>0</v>
      </c>
      <c r="D17" s="71">
        <f>-D19</f>
        <v>-26385.75</v>
      </c>
    </row>
    <row r="18" spans="1:4" s="68" customFormat="1" ht="28.5" hidden="1">
      <c r="A18" s="69" t="s">
        <v>215</v>
      </c>
      <c r="B18" s="70" t="s">
        <v>214</v>
      </c>
      <c r="C18" s="71">
        <f>C19</f>
        <v>0</v>
      </c>
      <c r="D18" s="71"/>
    </row>
    <row r="19" spans="1:4" s="68" customFormat="1" ht="15">
      <c r="A19" s="72" t="s">
        <v>216</v>
      </c>
      <c r="B19" s="73" t="s">
        <v>217</v>
      </c>
      <c r="C19" s="74">
        <v>0</v>
      </c>
      <c r="D19" s="74">
        <v>26385.75</v>
      </c>
    </row>
    <row r="20" spans="1:4" s="68" customFormat="1" ht="28.5">
      <c r="A20" s="69" t="s">
        <v>218</v>
      </c>
      <c r="B20" s="70" t="s">
        <v>219</v>
      </c>
      <c r="C20" s="71">
        <f>C22-C23+C28</f>
        <v>-9393725.26</v>
      </c>
      <c r="D20" s="71">
        <f>D22-D23+D28</f>
        <v>-4909646.02</v>
      </c>
    </row>
    <row r="21" spans="1:4" s="68" customFormat="1" ht="28.5" hidden="1">
      <c r="A21" s="69" t="s">
        <v>220</v>
      </c>
      <c r="B21" s="70" t="s">
        <v>219</v>
      </c>
      <c r="C21" s="71"/>
      <c r="D21" s="71"/>
    </row>
    <row r="22" spans="1:4" s="68" customFormat="1" ht="15">
      <c r="A22" s="72" t="s">
        <v>221</v>
      </c>
      <c r="B22" s="73" t="s">
        <v>222</v>
      </c>
      <c r="C22" s="74">
        <v>6440318</v>
      </c>
      <c r="D22" s="74">
        <v>6440318.71</v>
      </c>
    </row>
    <row r="23" spans="1:4" s="68" customFormat="1" ht="15">
      <c r="A23" s="72" t="s">
        <v>216</v>
      </c>
      <c r="B23" s="73" t="s">
        <v>223</v>
      </c>
      <c r="C23" s="74">
        <v>1017439.66</v>
      </c>
      <c r="D23" s="74">
        <v>7785845.84</v>
      </c>
    </row>
    <row r="24" spans="1:4" s="75" customFormat="1" ht="15">
      <c r="A24" s="69" t="s">
        <v>246</v>
      </c>
      <c r="B24" s="70" t="s">
        <v>225</v>
      </c>
      <c r="C24" s="71">
        <v>0</v>
      </c>
      <c r="D24" s="71">
        <f>D26</f>
        <v>9882327</v>
      </c>
    </row>
    <row r="25" spans="1:4" s="68" customFormat="1" ht="15" hidden="1">
      <c r="A25" s="72" t="s">
        <v>224</v>
      </c>
      <c r="B25" s="73" t="s">
        <v>225</v>
      </c>
      <c r="C25" s="74">
        <v>0</v>
      </c>
      <c r="D25" s="74"/>
    </row>
    <row r="26" spans="1:4" s="68" customFormat="1" ht="15">
      <c r="A26" s="72" t="s">
        <v>246</v>
      </c>
      <c r="B26" s="73" t="s">
        <v>226</v>
      </c>
      <c r="C26" s="74">
        <v>0</v>
      </c>
      <c r="D26" s="74">
        <v>9882327</v>
      </c>
    </row>
    <row r="27" spans="1:4" s="75" customFormat="1" ht="20.25" customHeight="1" hidden="1">
      <c r="A27" s="69" t="s">
        <v>224</v>
      </c>
      <c r="B27" s="70" t="s">
        <v>226</v>
      </c>
      <c r="C27" s="71">
        <v>0</v>
      </c>
      <c r="D27" s="71"/>
    </row>
    <row r="28" spans="1:4" s="68" customFormat="1" ht="47.25" customHeight="1">
      <c r="A28" s="69" t="s">
        <v>227</v>
      </c>
      <c r="B28" s="70" t="s">
        <v>228</v>
      </c>
      <c r="C28" s="71">
        <v>-14816603.6</v>
      </c>
      <c r="D28" s="71">
        <v>-3564118.89</v>
      </c>
    </row>
    <row r="29" spans="1:4" s="68" customFormat="1" ht="28.5">
      <c r="A29" s="69" t="s">
        <v>229</v>
      </c>
      <c r="B29" s="70" t="s">
        <v>208</v>
      </c>
      <c r="C29" s="71">
        <f>C12</f>
        <v>-9393725.26</v>
      </c>
      <c r="D29" s="71">
        <f>D12</f>
        <v>-3730106.7600000016</v>
      </c>
    </row>
    <row r="30" spans="1:4" s="68" customFormat="1" ht="28.5" hidden="1">
      <c r="A30" s="69" t="s">
        <v>230</v>
      </c>
      <c r="B30" s="70" t="s">
        <v>208</v>
      </c>
      <c r="C30" s="71"/>
      <c r="D30" s="71"/>
    </row>
    <row r="31" spans="1:4" s="68" customFormat="1" ht="14.25">
      <c r="A31" s="69" t="s">
        <v>231</v>
      </c>
      <c r="B31" s="70" t="s">
        <v>232</v>
      </c>
      <c r="C31" s="71">
        <f>C33</f>
        <v>-9393725.26</v>
      </c>
      <c r="D31" s="71">
        <f>D33+D42</f>
        <v>-3730106.7600000016</v>
      </c>
    </row>
    <row r="32" spans="1:4" s="68" customFormat="1" ht="14.25" hidden="1">
      <c r="A32" s="69" t="s">
        <v>233</v>
      </c>
      <c r="B32" s="70" t="s">
        <v>232</v>
      </c>
      <c r="C32" s="71"/>
      <c r="D32" s="71"/>
    </row>
    <row r="33" spans="1:4" s="68" customFormat="1" ht="14.25">
      <c r="A33" s="69" t="s">
        <v>234</v>
      </c>
      <c r="B33" s="70" t="s">
        <v>235</v>
      </c>
      <c r="C33" s="71">
        <f>C35-C36+C41</f>
        <v>-9393725.26</v>
      </c>
      <c r="D33" s="71">
        <f>D35-D36+D41</f>
        <v>-4936031.77</v>
      </c>
    </row>
    <row r="34" spans="1:4" s="68" customFormat="1" ht="14.25" hidden="1">
      <c r="A34" s="69" t="s">
        <v>236</v>
      </c>
      <c r="B34" s="70" t="s">
        <v>235</v>
      </c>
      <c r="C34" s="71"/>
      <c r="D34" s="71"/>
    </row>
    <row r="35" spans="1:4" s="68" customFormat="1" ht="17.25" customHeight="1">
      <c r="A35" s="72" t="s">
        <v>221</v>
      </c>
      <c r="B35" s="73" t="s">
        <v>237</v>
      </c>
      <c r="C35" s="74">
        <f>C22</f>
        <v>6440318</v>
      </c>
      <c r="D35" s="74">
        <f>D22</f>
        <v>6440318.71</v>
      </c>
    </row>
    <row r="36" spans="1:4" s="68" customFormat="1" ht="17.25" customHeight="1">
      <c r="A36" s="72" t="s">
        <v>216</v>
      </c>
      <c r="B36" s="73" t="s">
        <v>238</v>
      </c>
      <c r="C36" s="74">
        <f>C23+C19</f>
        <v>1017439.66</v>
      </c>
      <c r="D36" s="74">
        <f>D19+D23</f>
        <v>7812231.59</v>
      </c>
    </row>
    <row r="37" spans="1:4" s="68" customFormat="1" ht="17.25" customHeight="1">
      <c r="A37" s="72" t="s">
        <v>246</v>
      </c>
      <c r="B37" s="73" t="s">
        <v>239</v>
      </c>
      <c r="C37" s="74">
        <f>C24</f>
        <v>0</v>
      </c>
      <c r="D37" s="74"/>
    </row>
    <row r="38" spans="1:4" s="68" customFormat="1" ht="15" hidden="1">
      <c r="A38" s="72" t="s">
        <v>224</v>
      </c>
      <c r="B38" s="73" t="s">
        <v>239</v>
      </c>
      <c r="C38" s="74">
        <f>C25</f>
        <v>0</v>
      </c>
      <c r="D38" s="74"/>
    </row>
    <row r="39" spans="1:4" s="75" customFormat="1" ht="15" hidden="1">
      <c r="A39" s="69" t="s">
        <v>246</v>
      </c>
      <c r="B39" s="70" t="s">
        <v>240</v>
      </c>
      <c r="C39" s="71">
        <f>C26</f>
        <v>0</v>
      </c>
      <c r="D39" s="71"/>
    </row>
    <row r="40" spans="1:4" s="75" customFormat="1" ht="15" hidden="1">
      <c r="A40" s="69" t="s">
        <v>224</v>
      </c>
      <c r="B40" s="70" t="s">
        <v>240</v>
      </c>
      <c r="C40" s="71">
        <f>C27</f>
        <v>0</v>
      </c>
      <c r="D40" s="71"/>
    </row>
    <row r="41" spans="1:4" s="68" customFormat="1" ht="42.75">
      <c r="A41" s="69" t="s">
        <v>227</v>
      </c>
      <c r="B41" s="70" t="s">
        <v>241</v>
      </c>
      <c r="C41" s="71">
        <f>C28</f>
        <v>-14816603.6</v>
      </c>
      <c r="D41" s="71">
        <f>D28</f>
        <v>-3564118.89</v>
      </c>
    </row>
    <row r="42" spans="1:4" s="68" customFormat="1" ht="28.5">
      <c r="A42" s="69" t="s">
        <v>263</v>
      </c>
      <c r="B42" s="70">
        <v>603000</v>
      </c>
      <c r="C42" s="71">
        <v>0</v>
      </c>
      <c r="D42" s="71">
        <f>D14</f>
        <v>1205925.009999998</v>
      </c>
    </row>
    <row r="43" spans="1:4" s="68" customFormat="1" ht="42.75">
      <c r="A43" s="69" t="s">
        <v>242</v>
      </c>
      <c r="B43" s="70" t="s">
        <v>208</v>
      </c>
      <c r="C43" s="71">
        <f>C31</f>
        <v>-9393725.26</v>
      </c>
      <c r="D43" s="71">
        <f>D31</f>
        <v>-3730106.7600000016</v>
      </c>
    </row>
    <row r="44" spans="1:4" s="68" customFormat="1" ht="42.75" hidden="1">
      <c r="A44" s="69" t="s">
        <v>243</v>
      </c>
      <c r="B44" s="70" t="s">
        <v>208</v>
      </c>
      <c r="C44" s="71"/>
      <c r="D44" s="71"/>
    </row>
    <row r="45" spans="1:4" s="68" customFormat="1" ht="14.25">
      <c r="A45" s="211" t="s">
        <v>244</v>
      </c>
      <c r="B45" s="211"/>
      <c r="C45" s="211"/>
      <c r="D45" s="211"/>
    </row>
    <row r="46" spans="1:4" s="68" customFormat="1" ht="14.25">
      <c r="A46" s="69" t="s">
        <v>207</v>
      </c>
      <c r="B46" s="70" t="s">
        <v>208</v>
      </c>
      <c r="C46" s="71">
        <f>'Додаток 1 Доходи'!D109-'Додоток 2 Видатки за ГР'!D344</f>
        <v>-16209430.640000002</v>
      </c>
      <c r="D46" s="71">
        <f>'Додаток 1 Доходи'!F109-'Додоток 2 Видатки за ГР'!F344</f>
        <v>-2966665.7699999996</v>
      </c>
    </row>
    <row r="47" spans="1:4" s="68" customFormat="1" ht="14.25" hidden="1">
      <c r="A47" s="69" t="s">
        <v>209</v>
      </c>
      <c r="B47" s="70" t="s">
        <v>208</v>
      </c>
      <c r="C47" s="71"/>
      <c r="D47" s="71"/>
    </row>
    <row r="48" spans="1:4" s="68" customFormat="1" ht="14.25">
      <c r="A48" s="69" t="s">
        <v>210</v>
      </c>
      <c r="B48" s="70" t="s">
        <v>211</v>
      </c>
      <c r="C48" s="71">
        <f>C50+C58</f>
        <v>16209430.64</v>
      </c>
      <c r="D48" s="71">
        <f>D50+D58</f>
        <v>2966665.7700000005</v>
      </c>
    </row>
    <row r="49" spans="1:4" s="68" customFormat="1" ht="14.25" hidden="1">
      <c r="A49" s="69" t="s">
        <v>212</v>
      </c>
      <c r="B49" s="70" t="s">
        <v>211</v>
      </c>
      <c r="C49" s="71"/>
      <c r="D49" s="71"/>
    </row>
    <row r="50" spans="1:4" s="68" customFormat="1" ht="28.5">
      <c r="A50" s="69" t="s">
        <v>213</v>
      </c>
      <c r="B50" s="70" t="s">
        <v>214</v>
      </c>
      <c r="C50" s="71">
        <f>C52-C53</f>
        <v>292455.55</v>
      </c>
      <c r="D50" s="71">
        <f>D52-D53+D54</f>
        <v>-879891.7</v>
      </c>
    </row>
    <row r="51" spans="1:4" s="68" customFormat="1" ht="28.5" hidden="1">
      <c r="A51" s="69" t="s">
        <v>215</v>
      </c>
      <c r="B51" s="70" t="s">
        <v>214</v>
      </c>
      <c r="C51" s="71"/>
      <c r="D51" s="71"/>
    </row>
    <row r="52" spans="1:4" s="68" customFormat="1" ht="15.75" customHeight="1">
      <c r="A52" s="72" t="s">
        <v>221</v>
      </c>
      <c r="B52" s="73" t="s">
        <v>245</v>
      </c>
      <c r="C52" s="74">
        <v>313288</v>
      </c>
      <c r="D52" s="74">
        <v>313288.32</v>
      </c>
    </row>
    <row r="53" spans="1:4" s="68" customFormat="1" ht="15.75" customHeight="1">
      <c r="A53" s="72" t="s">
        <v>216</v>
      </c>
      <c r="B53" s="73" t="s">
        <v>217</v>
      </c>
      <c r="C53" s="74">
        <v>20832.45</v>
      </c>
      <c r="D53" s="74">
        <v>1432338.7</v>
      </c>
    </row>
    <row r="54" spans="1:4" s="75" customFormat="1" ht="15.75" customHeight="1">
      <c r="A54" s="69" t="s">
        <v>246</v>
      </c>
      <c r="B54" s="70" t="s">
        <v>247</v>
      </c>
      <c r="C54" s="71"/>
      <c r="D54" s="71">
        <f>D56</f>
        <v>239158.68</v>
      </c>
    </row>
    <row r="55" spans="1:4" s="68" customFormat="1" ht="15.75" customHeight="1" hidden="1">
      <c r="A55" s="72" t="s">
        <v>224</v>
      </c>
      <c r="B55" s="73" t="s">
        <v>247</v>
      </c>
      <c r="C55" s="74"/>
      <c r="D55" s="74"/>
    </row>
    <row r="56" spans="1:4" s="68" customFormat="1" ht="15.75" customHeight="1">
      <c r="A56" s="72" t="s">
        <v>246</v>
      </c>
      <c r="B56" s="73" t="s">
        <v>248</v>
      </c>
      <c r="C56" s="74"/>
      <c r="D56" s="74">
        <v>239158.68</v>
      </c>
    </row>
    <row r="57" spans="1:4" s="68" customFormat="1" ht="15.75" customHeight="1" hidden="1">
      <c r="A57" s="72" t="s">
        <v>224</v>
      </c>
      <c r="B57" s="73" t="s">
        <v>248</v>
      </c>
      <c r="C57" s="74"/>
      <c r="D57" s="74"/>
    </row>
    <row r="58" spans="1:4" s="68" customFormat="1" ht="28.5">
      <c r="A58" s="69" t="s">
        <v>218</v>
      </c>
      <c r="B58" s="70" t="s">
        <v>219</v>
      </c>
      <c r="C58" s="71">
        <f>C60-C61+C66</f>
        <v>15916975.09</v>
      </c>
      <c r="D58" s="71">
        <f>D60-D61+D66</f>
        <v>3846557.47</v>
      </c>
    </row>
    <row r="59" spans="1:4" s="68" customFormat="1" ht="28.5" hidden="1">
      <c r="A59" s="69" t="s">
        <v>220</v>
      </c>
      <c r="B59" s="70" t="s">
        <v>219</v>
      </c>
      <c r="C59" s="71"/>
      <c r="D59" s="71"/>
    </row>
    <row r="60" spans="1:4" s="68" customFormat="1" ht="16.5" customHeight="1">
      <c r="A60" s="72" t="s">
        <v>221</v>
      </c>
      <c r="B60" s="73" t="s">
        <v>222</v>
      </c>
      <c r="C60" s="74">
        <v>1136833</v>
      </c>
      <c r="D60" s="74">
        <v>1136833.79</v>
      </c>
    </row>
    <row r="61" spans="1:4" s="68" customFormat="1" ht="16.5" customHeight="1">
      <c r="A61" s="72" t="s">
        <v>216</v>
      </c>
      <c r="B61" s="73" t="s">
        <v>223</v>
      </c>
      <c r="C61" s="74">
        <v>36461.51</v>
      </c>
      <c r="D61" s="74">
        <v>854395.21</v>
      </c>
    </row>
    <row r="62" spans="1:4" s="75" customFormat="1" ht="16.5" customHeight="1">
      <c r="A62" s="69" t="s">
        <v>246</v>
      </c>
      <c r="B62" s="70" t="s">
        <v>225</v>
      </c>
      <c r="C62" s="71">
        <v>0</v>
      </c>
      <c r="D62" s="71">
        <f>D64</f>
        <v>0</v>
      </c>
    </row>
    <row r="63" spans="1:4" s="68" customFormat="1" ht="16.5" customHeight="1" hidden="1">
      <c r="A63" s="72" t="s">
        <v>224</v>
      </c>
      <c r="B63" s="73" t="s">
        <v>225</v>
      </c>
      <c r="C63" s="74"/>
      <c r="D63" s="74"/>
    </row>
    <row r="64" spans="1:4" s="68" customFormat="1" ht="16.5" customHeight="1">
      <c r="A64" s="72" t="s">
        <v>246</v>
      </c>
      <c r="B64" s="73" t="s">
        <v>226</v>
      </c>
      <c r="C64" s="74">
        <v>0</v>
      </c>
      <c r="D64" s="74">
        <v>0</v>
      </c>
    </row>
    <row r="65" spans="1:4" s="68" customFormat="1" ht="16.5" customHeight="1" hidden="1">
      <c r="A65" s="72" t="s">
        <v>224</v>
      </c>
      <c r="B65" s="73" t="s">
        <v>226</v>
      </c>
      <c r="C65" s="74"/>
      <c r="D65" s="74"/>
    </row>
    <row r="66" spans="1:4" s="68" customFormat="1" ht="42.75">
      <c r="A66" s="69" t="s">
        <v>227</v>
      </c>
      <c r="B66" s="70" t="s">
        <v>228</v>
      </c>
      <c r="C66" s="71">
        <v>14816603.6</v>
      </c>
      <c r="D66" s="71">
        <v>3564118.89</v>
      </c>
    </row>
    <row r="67" spans="1:4" s="68" customFormat="1" ht="28.5">
      <c r="A67" s="69" t="s">
        <v>229</v>
      </c>
      <c r="B67" s="70" t="s">
        <v>208</v>
      </c>
      <c r="C67" s="71">
        <f>C48</f>
        <v>16209430.64</v>
      </c>
      <c r="D67" s="71">
        <f>D48</f>
        <v>2966665.7700000005</v>
      </c>
    </row>
    <row r="68" spans="1:4" s="68" customFormat="1" ht="28.5" hidden="1">
      <c r="A68" s="69" t="s">
        <v>230</v>
      </c>
      <c r="B68" s="70" t="s">
        <v>208</v>
      </c>
      <c r="C68" s="71"/>
      <c r="D68" s="71"/>
    </row>
    <row r="69" spans="1:4" s="68" customFormat="1" ht="15.75" customHeight="1">
      <c r="A69" s="69" t="s">
        <v>231</v>
      </c>
      <c r="B69" s="70" t="s">
        <v>232</v>
      </c>
      <c r="C69" s="71">
        <f>C71</f>
        <v>16209430.64</v>
      </c>
      <c r="D69" s="71">
        <f>D71</f>
        <v>2966665.77</v>
      </c>
    </row>
    <row r="70" spans="1:4" s="68" customFormat="1" ht="14.25" hidden="1">
      <c r="A70" s="69" t="s">
        <v>233</v>
      </c>
      <c r="B70" s="70" t="s">
        <v>232</v>
      </c>
      <c r="C70" s="71"/>
      <c r="D70" s="71"/>
    </row>
    <row r="71" spans="1:4" s="68" customFormat="1" ht="14.25">
      <c r="A71" s="69" t="s">
        <v>234</v>
      </c>
      <c r="B71" s="70" t="s">
        <v>235</v>
      </c>
      <c r="C71" s="71">
        <f>C73-C74+C79</f>
        <v>16209430.64</v>
      </c>
      <c r="D71" s="71">
        <f>D73-D74+D79+D75</f>
        <v>2966665.77</v>
      </c>
    </row>
    <row r="72" spans="1:4" s="68" customFormat="1" ht="14.25" hidden="1">
      <c r="A72" s="69" t="s">
        <v>236</v>
      </c>
      <c r="B72" s="70" t="s">
        <v>235</v>
      </c>
      <c r="C72" s="71"/>
      <c r="D72" s="71"/>
    </row>
    <row r="73" spans="1:4" s="68" customFormat="1" ht="15">
      <c r="A73" s="72" t="s">
        <v>221</v>
      </c>
      <c r="B73" s="73" t="s">
        <v>237</v>
      </c>
      <c r="C73" s="74">
        <f aca="true" t="shared" si="0" ref="C73:C78">C52+C60</f>
        <v>1450121</v>
      </c>
      <c r="D73" s="74">
        <f>D52+D60</f>
        <v>1450122.11</v>
      </c>
    </row>
    <row r="74" spans="1:4" s="68" customFormat="1" ht="15">
      <c r="A74" s="72" t="s">
        <v>216</v>
      </c>
      <c r="B74" s="73" t="s">
        <v>238</v>
      </c>
      <c r="C74" s="74">
        <f t="shared" si="0"/>
        <v>57293.96000000001</v>
      </c>
      <c r="D74" s="74">
        <f>D53+D61</f>
        <v>2286733.91</v>
      </c>
    </row>
    <row r="75" spans="1:4" s="75" customFormat="1" ht="15">
      <c r="A75" s="69" t="s">
        <v>246</v>
      </c>
      <c r="B75" s="70" t="s">
        <v>239</v>
      </c>
      <c r="C75" s="71">
        <f t="shared" si="0"/>
        <v>0</v>
      </c>
      <c r="D75" s="71">
        <f>D54+D62</f>
        <v>239158.68</v>
      </c>
    </row>
    <row r="76" spans="1:4" s="68" customFormat="1" ht="15" hidden="1">
      <c r="A76" s="72" t="s">
        <v>224</v>
      </c>
      <c r="B76" s="73" t="s">
        <v>239</v>
      </c>
      <c r="C76" s="74">
        <f t="shared" si="0"/>
        <v>0</v>
      </c>
      <c r="D76" s="74"/>
    </row>
    <row r="77" spans="1:4" s="68" customFormat="1" ht="15">
      <c r="A77" s="72" t="s">
        <v>246</v>
      </c>
      <c r="B77" s="73">
        <v>602340</v>
      </c>
      <c r="C77" s="74">
        <f t="shared" si="0"/>
        <v>0</v>
      </c>
      <c r="D77" s="74">
        <f>D56+D64</f>
        <v>239158.68</v>
      </c>
    </row>
    <row r="78" spans="1:4" s="68" customFormat="1" ht="15" hidden="1">
      <c r="A78" s="72" t="s">
        <v>224</v>
      </c>
      <c r="B78" s="73" t="s">
        <v>240</v>
      </c>
      <c r="C78" s="74">
        <f t="shared" si="0"/>
        <v>0</v>
      </c>
      <c r="D78" s="74"/>
    </row>
    <row r="79" spans="1:4" s="75" customFormat="1" ht="42.75">
      <c r="A79" s="69" t="s">
        <v>227</v>
      </c>
      <c r="B79" s="70" t="s">
        <v>241</v>
      </c>
      <c r="C79" s="71">
        <f>C66</f>
        <v>14816603.6</v>
      </c>
      <c r="D79" s="71">
        <f>D66</f>
        <v>3564118.89</v>
      </c>
    </row>
    <row r="80" spans="1:4" s="75" customFormat="1" ht="42.75">
      <c r="A80" s="69" t="s">
        <v>242</v>
      </c>
      <c r="B80" s="70" t="s">
        <v>208</v>
      </c>
      <c r="C80" s="71">
        <f>C69</f>
        <v>16209430.64</v>
      </c>
      <c r="D80" s="71">
        <f>D67</f>
        <v>2966665.7700000005</v>
      </c>
    </row>
    <row r="81" spans="1:4" s="75" customFormat="1" ht="42.75" hidden="1">
      <c r="A81" s="69" t="s">
        <v>243</v>
      </c>
      <c r="B81" s="70" t="s">
        <v>208</v>
      </c>
      <c r="C81" s="71"/>
      <c r="D81" s="71"/>
    </row>
    <row r="82" spans="1:4" s="75" customFormat="1" ht="15">
      <c r="A82" s="69" t="s">
        <v>259</v>
      </c>
      <c r="B82" s="76"/>
      <c r="C82" s="77"/>
      <c r="D82" s="77"/>
    </row>
    <row r="83" spans="1:4" s="68" customFormat="1" ht="41.25" customHeight="1">
      <c r="A83" s="221" t="s">
        <v>264</v>
      </c>
      <c r="B83" s="221"/>
      <c r="C83" s="221"/>
      <c r="D83" s="221"/>
    </row>
    <row r="84" s="68" customFormat="1" ht="14.25"/>
    <row r="85" spans="1:4" s="68" customFormat="1" ht="14.25">
      <c r="A85" s="210" t="s">
        <v>178</v>
      </c>
      <c r="B85" s="220"/>
      <c r="C85" s="220"/>
      <c r="D85" s="220"/>
    </row>
    <row r="86" s="68" customFormat="1" ht="14.25"/>
    <row r="87" s="68" customFormat="1" ht="14.25"/>
    <row r="88" s="68" customFormat="1" ht="14.25"/>
    <row r="89" s="68" customFormat="1" ht="14.25"/>
    <row r="90" s="68" customFormat="1" ht="14.25"/>
    <row r="91" s="68" customFormat="1" ht="14.25"/>
    <row r="92" s="68" customFormat="1" ht="14.25"/>
    <row r="93" s="68" customFormat="1" ht="14.25"/>
    <row r="94" s="68" customFormat="1" ht="14.25"/>
    <row r="95" s="68" customFormat="1" ht="14.25"/>
    <row r="96" s="68" customFormat="1" ht="14.25"/>
    <row r="97" s="68" customFormat="1" ht="14.25"/>
    <row r="98" s="68" customFormat="1" ht="14.25"/>
    <row r="99" s="68" customFormat="1" ht="14.25"/>
    <row r="100" s="68" customFormat="1" ht="14.25"/>
    <row r="101" s="68" customFormat="1" ht="14.25"/>
    <row r="102" s="68" customFormat="1" ht="14.25"/>
    <row r="103" s="68" customFormat="1" ht="14.25"/>
    <row r="104" s="68" customFormat="1" ht="14.25"/>
    <row r="105" s="68" customFormat="1" ht="14.25"/>
    <row r="106" s="68" customFormat="1" ht="14.25"/>
    <row r="107" s="68" customFormat="1" ht="14.25"/>
    <row r="108" s="68" customFormat="1" ht="14.25"/>
    <row r="109" s="68" customFormat="1" ht="14.25"/>
    <row r="110" s="68" customFormat="1" ht="14.25"/>
  </sheetData>
  <sheetProtection/>
  <mergeCells count="11">
    <mergeCell ref="A85:D85"/>
    <mergeCell ref="A45:D45"/>
    <mergeCell ref="A83:D83"/>
    <mergeCell ref="A4:D4"/>
    <mergeCell ref="A6:A7"/>
    <mergeCell ref="B6:B7"/>
    <mergeCell ref="C6:C7"/>
    <mergeCell ref="D6:D7"/>
    <mergeCell ref="A9:D9"/>
    <mergeCell ref="C1:D1"/>
    <mergeCell ref="C2:D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6400 top</dc:creator>
  <cp:keywords/>
  <dc:description/>
  <cp:lastModifiedBy>Inna</cp:lastModifiedBy>
  <cp:lastPrinted>2021-10-21T06:43:32Z</cp:lastPrinted>
  <dcterms:created xsi:type="dcterms:W3CDTF">2021-07-22T08:47:19Z</dcterms:created>
  <dcterms:modified xsi:type="dcterms:W3CDTF">2021-10-22T08:35:03Z</dcterms:modified>
  <cp:category/>
  <cp:version/>
  <cp:contentType/>
  <cp:contentStatus/>
</cp:coreProperties>
</file>