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20" tabRatio="685" activeTab="0"/>
  </bookViews>
  <sheets>
    <sheet name="Додаток 3" sheetId="1" r:id="rId1"/>
  </sheets>
  <externalReferences>
    <externalReference r:id="rId4"/>
  </externalReferences>
  <definedNames>
    <definedName name="_xlnm.Print_Area" localSheetId="0">'Додаток 3'!$A$1:$P$87</definedName>
    <definedName name="_xlnm.Print_Titles" localSheetId="0">'Додаток 3'!$11:$15</definedName>
  </definedNames>
  <calcPr fullCalcOnLoad="1"/>
</workbook>
</file>

<file path=xl/sharedStrings.xml><?xml version="1.0" encoding="utf-8"?>
<sst xmlns="http://schemas.openxmlformats.org/spreadsheetml/2006/main" count="279" uniqueCount="229">
  <si>
    <t>(код бюджету)</t>
  </si>
  <si>
    <t>(грн)</t>
  </si>
  <si>
    <t>Усього</t>
  </si>
  <si>
    <t>Загальний фонд</t>
  </si>
  <si>
    <t>Х</t>
  </si>
  <si>
    <t>Додаток 3</t>
  </si>
  <si>
    <t>Розподіл видатків бюджету Тетіївської міської територіальної громади на 2021 рік</t>
  </si>
  <si>
    <t>Код Програмної класифікації видатківта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</si>
  <si>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</si>
  <si>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</si>
  <si>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місцнвого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</si>
  <si>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Спеціального фонду</t>
  </si>
  <si>
    <t>РАЗОМ</t>
  </si>
  <si>
    <t>видатки споживання</t>
  </si>
  <si>
    <t>з них:</t>
  </si>
  <si>
    <t>видатки розвитку</t>
  </si>
  <si>
    <t>в тому числі бюджет розвитку</t>
  </si>
  <si>
    <t>оплата праці</t>
  </si>
  <si>
    <t>комунальні послуги та енергоносії</t>
  </si>
  <si>
    <t>3</t>
  </si>
  <si>
    <t>0200000</t>
  </si>
  <si>
    <t>Виконавчий комітет Тетіївської міської ради</t>
  </si>
  <si>
    <t>0210000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</si>
  <si>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</si>
  <si>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</si>
  <si>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</si>
  <si>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</si>
  <si>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</si>
  <si>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0180</t>
  </si>
  <si>
    <t>0133</t>
  </si>
  <si>
    <t>Інша діяльність у сфері державного управління</t>
  </si>
  <si>
    <t>0212010</t>
  </si>
  <si>
    <t>2010</t>
  </si>
  <si>
    <t>0731</t>
  </si>
  <si>
    <t xml:space="preserve">Багатопрофільна стаціонарна медична допомога населенню 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</si>
  <si>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</si>
  <si>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</si>
  <si>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</si>
  <si>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</si>
  <si>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</si>
  <si>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</si>
  <si>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</si>
  <si>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</si>
  <si>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</si>
  <si>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</si>
  <si>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</si>
  <si>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</si>
  <si>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0213121</t>
  </si>
  <si>
    <t>3121</t>
  </si>
  <si>
    <t>1040</t>
  </si>
  <si>
    <t xml:space="preserve">Утримання та забезпечення діяльності центрів соціальних служб 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</si>
  <si>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</si>
  <si>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</si>
  <si>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</si>
  <si>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</si>
  <si>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</si>
  <si>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</si>
  <si>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</si>
  <si>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0216013</t>
  </si>
  <si>
    <t>6013</t>
  </si>
  <si>
    <t>0620</t>
  </si>
  <si>
    <t>Забезпечення діяльності водопровідно-каналізаційного господарства</t>
  </si>
  <si>
    <t>0216030</t>
  </si>
  <si>
    <t>6030</t>
  </si>
  <si>
    <t>Організація благоустрою населених пунктів</t>
  </si>
  <si>
    <t>0216082</t>
  </si>
  <si>
    <t>6082</t>
  </si>
  <si>
    <t>0610</t>
  </si>
  <si>
    <t>Придбання житла для окремих категорій населення відповідно до законодавства</t>
  </si>
  <si>
    <t>0217130</t>
  </si>
  <si>
    <t>7130</t>
  </si>
  <si>
    <t>0421</t>
  </si>
  <si>
    <t>Здійснення заходів із землеустрою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</si>
  <si>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</si>
  <si>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</si>
  <si>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</si>
  <si>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</si>
  <si>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0217470</t>
  </si>
  <si>
    <t>7470</t>
  </si>
  <si>
    <t>Інша діяльність у сфері дорожнього господарства</t>
  </si>
  <si>
    <t>0217680</t>
  </si>
  <si>
    <t>7680</t>
  </si>
  <si>
    <t>0490</t>
  </si>
  <si>
    <t>Членські внески до асоціацій органів місцевого самоврядування</t>
  </si>
  <si>
    <t>0217693</t>
  </si>
  <si>
    <t>7693</t>
  </si>
  <si>
    <t>Інші заходи, пов'язані з економічною діяльністю</t>
  </si>
  <si>
    <t>0218210</t>
  </si>
  <si>
    <t>8210</t>
  </si>
  <si>
    <t>0380</t>
  </si>
  <si>
    <t>Муніципальні формування з охорони громадського порядку</t>
  </si>
  <si>
    <t>0218340</t>
  </si>
  <si>
    <t>8340</t>
  </si>
  <si>
    <t>0540</t>
  </si>
  <si>
    <t>Природоохоронні заходи за рахунок цільових фондів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</si>
  <si>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</si>
  <si>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</si>
  <si>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</si>
  <si>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</si>
  <si>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</si>
  <si>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</si>
  <si>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</si>
  <si>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</si>
  <si>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</si>
  <si>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</si>
  <si>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</si>
  <si>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</si>
  <si>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 (мб)</t>
  </si>
  <si>
    <t>0611031</t>
  </si>
  <si>
    <t>1031</t>
  </si>
  <si>
    <t>Надання загальної середньої освіти закладами загальної середньої освіти (ос)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</si>
  <si>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</si>
  <si>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</si>
  <si>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</si>
  <si>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</si>
  <si>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</si>
  <si>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</si>
  <si>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</si>
  <si>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</si>
  <si>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</si>
  <si>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</si>
  <si>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</si>
  <si>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</si>
  <si>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</si>
  <si>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</si>
  <si>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</si>
  <si>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</si>
  <si>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</si>
  <si>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</si>
  <si>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</si>
  <si>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</si>
  <si>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</si>
  <si>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</si>
  <si>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</si>
  <si>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</si>
  <si>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</si>
  <si>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</si>
  <si>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1000000</t>
  </si>
  <si>
    <t>Відділ культури, релігії, молоді та спорту виконавчого комітету Тетіївської міської ради</t>
  </si>
  <si>
    <t>1010000</t>
  </si>
  <si>
    <t>1010160</t>
  </si>
  <si>
    <t>1011080</t>
  </si>
  <si>
    <t>1080</t>
  </si>
  <si>
    <t>Надання спеціальної освіти мистецькими школами</t>
  </si>
  <si>
    <t>1013131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</si>
  <si>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</si>
  <si>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</si>
  <si>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</si>
  <si>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</si>
  <si>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</si>
  <si>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</si>
  <si>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</si>
  <si>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</si>
  <si>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</si>
  <si>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</si>
  <si>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</si>
  <si>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</si>
  <si>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</si>
  <si>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</si>
  <si>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</si>
  <si>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</si>
  <si>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</si>
  <si>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</si>
  <si>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</si>
  <si>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</si>
  <si>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1015011</t>
  </si>
  <si>
    <t>5011</t>
  </si>
  <si>
    <t>Проведення навчально-тренувальних зборів і змагань з олімпійських видів спорту</t>
  </si>
  <si>
    <t>1015012</t>
  </si>
  <si>
    <t>5012</t>
  </si>
  <si>
    <t>Проведення навчально-тренувальних зборів і змагань з неолімпійських видів спорту</t>
  </si>
  <si>
    <t>1015032</t>
  </si>
  <si>
    <t>5032</t>
  </si>
  <si>
    <t>Фінансова підтримка дитячо-юнацьких спортивних шкіл фізкультурно-спортивних товариств</t>
  </si>
  <si>
    <t>1015041</t>
  </si>
  <si>
    <t>5041</t>
  </si>
  <si>
    <t>Утримання та фінансова підтримка спортивних споруд</t>
  </si>
  <si>
    <t>1015051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</si>
  <si>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</si>
  <si>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</si>
  <si>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1015053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</si>
  <si>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</si>
  <si>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</si>
  <si>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3700000</t>
  </si>
  <si>
    <t>Фінансове управління виконавчого комітету Тетіївської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</si>
  <si>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</si>
  <si>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</si>
  <si>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</si>
  <si>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</si>
  <si>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</si>
  <si>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</si>
  <si>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</si>
  <si>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</si>
  <si>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УСЬОГО</t>
  </si>
  <si>
    <t>0217330</t>
  </si>
  <si>
    <t>7330</t>
  </si>
  <si>
    <t>0443</t>
  </si>
  <si>
    <t>Будівництво інших об"єктів комунальної власності</t>
  </si>
  <si>
    <t>0212152</t>
  </si>
  <si>
    <t>2152</t>
  </si>
  <si>
    <t>Інші програми та заходи у сфері охорони здоров'я</t>
  </si>
  <si>
    <t>0213035</t>
  </si>
  <si>
    <t>3035</t>
  </si>
  <si>
    <t>Компенсаційні виплати на пільговий проїзд окремих категорій громадян на залізничному транспорті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</si>
  <si>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</si>
  <si>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</si>
  <si>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 наслідок Чорнобильської катастрофи)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</si>
  <si>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</si>
  <si>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</si>
  <si>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</si>
  <si>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0217369</t>
  </si>
  <si>
    <t>7369</t>
  </si>
  <si>
    <t>Реалізація проектів з реконструкції,капітального ремонту приймальних відділень в опорних закладах охорони здоров'я у госпітальних округах</t>
  </si>
  <si>
    <t>0217463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</si>
  <si>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</si>
  <si>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</si>
  <si>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0217650</t>
  </si>
  <si>
    <t>7650</t>
  </si>
  <si>
    <t>Проведення експкртної грошової оцінки зеиельної ділянки чи права на неї</t>
  </si>
  <si>
    <t>0218130</t>
  </si>
  <si>
    <t>8130</t>
  </si>
  <si>
    <t>0320</t>
  </si>
  <si>
    <t>Забезпечення діяльності місцевої пожежної охорони</t>
  </si>
  <si>
    <t>0218230</t>
  </si>
  <si>
    <t>8230</t>
  </si>
  <si>
    <t>Інші заходи громадського порядку та безпеки</t>
  </si>
  <si>
    <t>Відділ освіти Тетіївської міської ради</t>
  </si>
  <si>
    <t>до проекту рішення сесії Тетіївської міської ради</t>
  </si>
  <si>
    <t>від 20.07.2021 року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</si>
</sst>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&quot;грн.&quot;_-;\-* #,##0\ &quot;грн.&quot;_-;_-* &quot;-&quot;\ &quot;грн.&quot;_-;_-@_-"/>
    <numFmt numFmtId="177" formatCode="_-* #,##0.00\ _г_р_н_._-;\-* #,##0.00\ _г_р_н_._-;_-* &quot;-&quot;??\ _г_р_н_._-;_-@_-"/>
    <numFmt numFmtId="178" formatCode="_-* #,##0.00\ &quot;грн.&quot;_-;\-* #,##0.00\ &quot;грн.&quot;_-;_-* &quot;-&quot;??\ &quot;грн.&quot;_-;_-@_-"/>
    <numFmt numFmtId="179" formatCode="_-* #,##0\ _г_р_н_._-;\-* #,##0\ _г_р_н_._-;_-* &quot;-&quot;\ _г_р_н_._-;_-@_-"/>
    <numFmt numFmtId="180" formatCode="0.0"/>
    <numFmt numFmtId="181" formatCode="#,##0.0"/>
  </numFmts>
  <fonts count="56">
    <font>
      <sz val="10"/>
      <name val="Arial Cyr"/>
      <family val="2"/>
    </font>
    <font>
      <sz val="10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6"/>
      <color indexed="10"/>
      <name val="Times New Roman"/>
      <family val="1"/>
    </font>
    <font>
      <sz val="18"/>
      <name val="Times New Roman"/>
      <family val="1"/>
    </font>
    <font>
      <b/>
      <sz val="16"/>
      <color indexed="10"/>
      <name val="Times New Roman"/>
      <family val="1"/>
    </font>
    <font>
      <u val="single"/>
      <sz val="10"/>
      <color indexed="20"/>
      <name val="Arial Cyr"/>
      <family val="2"/>
    </font>
    <font>
      <u val="single"/>
      <sz val="10"/>
      <color indexed="12"/>
      <name val="Arial Cyr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>
      <alignment vertical="top"/>
      <protection/>
    </xf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4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13" fillId="34" borderId="0" xfId="0" applyFont="1" applyFill="1" applyAlignment="1">
      <alignment vertical="center"/>
    </xf>
    <xf numFmtId="0" fontId="13" fillId="35" borderId="0" xfId="0" applyFont="1" applyFill="1" applyAlignment="1">
      <alignment vertical="center"/>
    </xf>
    <xf numFmtId="0" fontId="8" fillId="34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vertical="center" shrinkToFit="1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vertical="center" shrinkToFit="1"/>
    </xf>
    <xf numFmtId="4" fontId="6" fillId="36" borderId="10" xfId="0" applyNumberFormat="1" applyFont="1" applyFill="1" applyBorder="1" applyAlignment="1">
      <alignment vertical="center" shrinkToFit="1"/>
    </xf>
    <xf numFmtId="4" fontId="6" fillId="0" borderId="10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49" fontId="6" fillId="35" borderId="10" xfId="0" applyNumberFormat="1" applyFont="1" applyFill="1" applyBorder="1" applyAlignment="1">
      <alignment horizontal="center" vertical="center"/>
    </xf>
    <xf numFmtId="4" fontId="6" fillId="37" borderId="10" xfId="0" applyNumberFormat="1" applyFont="1" applyFill="1" applyBorder="1" applyAlignment="1">
      <alignment vertical="center" shrinkToFit="1"/>
    </xf>
    <xf numFmtId="4" fontId="6" fillId="35" borderId="10" xfId="0" applyNumberFormat="1" applyFont="1" applyFill="1" applyBorder="1" applyAlignment="1">
      <alignment vertical="center" shrinkToFit="1"/>
    </xf>
    <xf numFmtId="4" fontId="4" fillId="35" borderId="10" xfId="0" applyNumberFormat="1" applyFont="1" applyFill="1" applyBorder="1" applyAlignment="1">
      <alignment vertical="center" shrinkToFit="1"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shrinkToFit="1"/>
    </xf>
    <xf numFmtId="0" fontId="9" fillId="0" borderId="0" xfId="0" applyFont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4" fontId="6" fillId="38" borderId="10" xfId="0" applyNumberFormat="1" applyFont="1" applyFill="1" applyBorder="1" applyAlignment="1">
      <alignment vertical="center" shrinkToFit="1"/>
    </xf>
    <xf numFmtId="4" fontId="4" fillId="37" borderId="10" xfId="0" applyNumberFormat="1" applyFont="1" applyFill="1" applyBorder="1" applyAlignment="1">
      <alignment vertical="center" shrinkToFit="1"/>
    </xf>
    <xf numFmtId="49" fontId="7" fillId="38" borderId="10" xfId="0" applyNumberFormat="1" applyFont="1" applyFill="1" applyBorder="1" applyAlignment="1">
      <alignment horizontal="center" vertical="center"/>
    </xf>
    <xf numFmtId="4" fontId="4" fillId="38" borderId="10" xfId="0" applyNumberFormat="1" applyFont="1" applyFill="1" applyBorder="1" applyAlignment="1">
      <alignment vertical="center" shrinkToFit="1"/>
    </xf>
    <xf numFmtId="49" fontId="17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wrapText="1"/>
    </xf>
    <xf numFmtId="1" fontId="15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14" xfId="0" applyFont="1" applyBorder="1" applyAlignment="1">
      <alignment horizontal="center" shrinkToFit="1"/>
    </xf>
    <xf numFmtId="0" fontId="8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18\&#1056;&#1110;&#1096;&#1077;&#1085;&#1085;&#1103;%20&#1079;&#1084;&#1110;&#1085;&#1080;2018\1127.11.18%20-%20&#1082;&#1086;&#1087;&#1080;&#1103;\&#1044;&#1086;&#1076;&#1072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1"/>
      <sheetName val="Додаток 2"/>
      <sheetName val="Додаток 3"/>
      <sheetName val="Додаток4"/>
      <sheetName val="Додаток5"/>
      <sheetName val="Додаток 6"/>
      <sheetName val="Додаток7"/>
    </sheetNames>
    <sheetDataSet>
      <sheetData sheetId="0">
        <row r="73">
          <cell r="F73">
            <v>503525</v>
          </cell>
        </row>
      </sheetData>
      <sheetData sheetId="1">
        <row r="12">
          <cell r="F12">
            <v>4023019</v>
          </cell>
        </row>
      </sheetData>
      <sheetData sheetId="2">
        <row r="120">
          <cell r="O120">
            <v>4526544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showZeros="0" tabSelected="1" zoomScale="68" zoomScaleNormal="68" zoomScalePageLayoutView="0" workbookViewId="0" topLeftCell="A1">
      <pane xSplit="4" ySplit="15" topLeftCell="E5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89" sqref="P89"/>
    </sheetView>
  </sheetViews>
  <sheetFormatPr defaultColWidth="9.00390625" defaultRowHeight="12.75"/>
  <cols>
    <col min="1" max="1" width="12.75390625" style="26" customWidth="1"/>
    <col min="2" max="2" width="12.125" style="27" customWidth="1"/>
    <col min="3" max="3" width="12.625" style="27" customWidth="1"/>
    <col min="4" max="4" width="73.75390625" style="14" customWidth="1"/>
    <col min="5" max="5" width="19.75390625" style="1" customWidth="1"/>
    <col min="6" max="6" width="18.625" style="1" customWidth="1"/>
    <col min="7" max="7" width="16.375" style="1" customWidth="1"/>
    <col min="8" max="8" width="16.75390625" style="1" customWidth="1"/>
    <col min="9" max="9" width="10.125" style="1" customWidth="1"/>
    <col min="10" max="11" width="15.375" style="1" customWidth="1"/>
    <col min="12" max="12" width="14.125" style="1" customWidth="1"/>
    <col min="13" max="13" width="11.125" style="1" customWidth="1"/>
    <col min="14" max="14" width="13.125" style="1" customWidth="1"/>
    <col min="15" max="15" width="12.75390625" style="1" customWidth="1"/>
    <col min="16" max="16" width="19.375" style="1" customWidth="1"/>
    <col min="17" max="17" width="9.125" style="3" bestFit="1" customWidth="1"/>
    <col min="18" max="16384" width="9.125" style="3" customWidth="1"/>
  </cols>
  <sheetData>
    <row r="1" spans="12:16" ht="23.25" customHeight="1">
      <c r="L1" s="24"/>
      <c r="M1" s="67" t="s">
        <v>5</v>
      </c>
      <c r="N1" s="67"/>
      <c r="O1" s="67"/>
      <c r="P1" s="67"/>
    </row>
    <row r="2" spans="4:16" ht="21" customHeight="1">
      <c r="D2" s="3"/>
      <c r="L2" s="24"/>
      <c r="M2" s="67" t="s">
        <v>227</v>
      </c>
      <c r="N2" s="67"/>
      <c r="O2" s="67"/>
      <c r="P2" s="67"/>
    </row>
    <row r="3" spans="4:16" ht="19.5" customHeight="1">
      <c r="D3" s="13"/>
      <c r="L3" s="49"/>
      <c r="M3" s="68" t="s">
        <v>228</v>
      </c>
      <c r="N3" s="68"/>
      <c r="O3" s="68"/>
      <c r="P3" s="68"/>
    </row>
    <row r="4" spans="12:16" ht="18.75" customHeight="1">
      <c r="L4" s="24"/>
      <c r="M4" s="67"/>
      <c r="N4" s="67"/>
      <c r="O4" s="67"/>
      <c r="P4" s="67"/>
    </row>
    <row r="5" spans="12:16" ht="21" customHeight="1">
      <c r="L5" s="67"/>
      <c r="M5" s="67"/>
      <c r="N5" s="67"/>
      <c r="O5" s="67"/>
      <c r="P5" s="67"/>
    </row>
    <row r="6" spans="10:16" ht="18" customHeight="1">
      <c r="J6" s="12"/>
      <c r="K6" s="12"/>
      <c r="L6" s="60"/>
      <c r="M6" s="60"/>
      <c r="N6" s="60"/>
      <c r="O6" s="60"/>
      <c r="P6" s="60"/>
    </row>
    <row r="7" spans="1:16" s="2" customFormat="1" ht="21.75" customHeight="1">
      <c r="A7" s="28"/>
      <c r="B7" s="69" t="s">
        <v>6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6" s="2" customFormat="1" ht="25.5" customHeight="1">
      <c r="A8" s="71">
        <v>10508000000</v>
      </c>
      <c r="B8" s="71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s="2" customFormat="1" ht="25.5" customHeight="1">
      <c r="A9" s="72" t="s">
        <v>0</v>
      </c>
      <c r="B9" s="72"/>
      <c r="C9" s="3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37.5" customHeight="1">
      <c r="P10" s="7" t="s">
        <v>1</v>
      </c>
    </row>
    <row r="11" spans="1:16" s="15" customFormat="1" ht="32.25" customHeight="1">
      <c r="A11" s="76" t="s">
        <v>7</v>
      </c>
      <c r="B11" s="79" t="s">
        <v>8</v>
      </c>
      <c r="C11" s="61" t="s">
        <v>9</v>
      </c>
      <c r="D11" s="80" t="s">
        <v>10</v>
      </c>
      <c r="E11" s="73" t="s">
        <v>3</v>
      </c>
      <c r="F11" s="74"/>
      <c r="G11" s="74"/>
      <c r="H11" s="74"/>
      <c r="I11" s="75"/>
      <c r="J11" s="63" t="s">
        <v>11</v>
      </c>
      <c r="K11" s="63"/>
      <c r="L11" s="63"/>
      <c r="M11" s="63"/>
      <c r="N11" s="63"/>
      <c r="O11" s="63"/>
      <c r="P11" s="63" t="s">
        <v>12</v>
      </c>
    </row>
    <row r="12" spans="1:16" s="15" customFormat="1" ht="12.75" customHeight="1">
      <c r="A12" s="77"/>
      <c r="B12" s="79"/>
      <c r="C12" s="61"/>
      <c r="D12" s="80"/>
      <c r="E12" s="63" t="s">
        <v>2</v>
      </c>
      <c r="F12" s="64" t="s">
        <v>13</v>
      </c>
      <c r="G12" s="63" t="s">
        <v>14</v>
      </c>
      <c r="H12" s="63"/>
      <c r="I12" s="64" t="s">
        <v>15</v>
      </c>
      <c r="J12" s="63" t="s">
        <v>2</v>
      </c>
      <c r="K12" s="64" t="s">
        <v>16</v>
      </c>
      <c r="L12" s="64" t="s">
        <v>13</v>
      </c>
      <c r="M12" s="63" t="s">
        <v>14</v>
      </c>
      <c r="N12" s="63"/>
      <c r="O12" s="64" t="s">
        <v>15</v>
      </c>
      <c r="P12" s="63"/>
    </row>
    <row r="13" spans="1:16" s="15" customFormat="1" ht="47.25" customHeight="1">
      <c r="A13" s="77"/>
      <c r="B13" s="79"/>
      <c r="C13" s="61"/>
      <c r="D13" s="80"/>
      <c r="E13" s="63"/>
      <c r="F13" s="65"/>
      <c r="G13" s="63" t="s">
        <v>17</v>
      </c>
      <c r="H13" s="63" t="s">
        <v>18</v>
      </c>
      <c r="I13" s="65"/>
      <c r="J13" s="63"/>
      <c r="K13" s="65"/>
      <c r="L13" s="65"/>
      <c r="M13" s="63" t="s">
        <v>17</v>
      </c>
      <c r="N13" s="63" t="s">
        <v>18</v>
      </c>
      <c r="O13" s="65"/>
      <c r="P13" s="63"/>
    </row>
    <row r="14" spans="1:16" s="15" customFormat="1" ht="67.5" customHeight="1">
      <c r="A14" s="78"/>
      <c r="B14" s="79"/>
      <c r="C14" s="61"/>
      <c r="D14" s="80"/>
      <c r="E14" s="63"/>
      <c r="F14" s="66"/>
      <c r="G14" s="63"/>
      <c r="H14" s="63"/>
      <c r="I14" s="66"/>
      <c r="J14" s="63"/>
      <c r="K14" s="66"/>
      <c r="L14" s="66"/>
      <c r="M14" s="63"/>
      <c r="N14" s="63"/>
      <c r="O14" s="66"/>
      <c r="P14" s="63"/>
    </row>
    <row r="15" spans="1:16" s="2" customFormat="1" ht="15.75">
      <c r="A15" s="32">
        <v>1</v>
      </c>
      <c r="B15" s="8">
        <v>2</v>
      </c>
      <c r="C15" s="8" t="s">
        <v>19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50">
        <v>10</v>
      </c>
      <c r="K15" s="50">
        <v>11</v>
      </c>
      <c r="L15" s="9">
        <v>12</v>
      </c>
      <c r="M15" s="9">
        <v>13</v>
      </c>
      <c r="N15" s="9">
        <v>14</v>
      </c>
      <c r="O15" s="9">
        <v>15</v>
      </c>
      <c r="P15" s="51">
        <v>16</v>
      </c>
    </row>
    <row r="16" spans="1:16" s="16" customFormat="1" ht="25.5" customHeight="1">
      <c r="A16" s="33" t="s">
        <v>20</v>
      </c>
      <c r="B16" s="33"/>
      <c r="C16" s="33"/>
      <c r="D16" s="34" t="s">
        <v>21</v>
      </c>
      <c r="E16" s="35">
        <f>E17</f>
        <v>66102218.489999995</v>
      </c>
      <c r="F16" s="35">
        <f aca="true" t="shared" si="0" ref="F16:P16">F17</f>
        <v>66102218.489999995</v>
      </c>
      <c r="G16" s="35">
        <f t="shared" si="0"/>
        <v>21655713</v>
      </c>
      <c r="H16" s="35">
        <f t="shared" si="0"/>
        <v>1255000</v>
      </c>
      <c r="I16" s="35">
        <f t="shared" si="0"/>
        <v>0</v>
      </c>
      <c r="J16" s="35">
        <f t="shared" si="0"/>
        <v>14437303.09</v>
      </c>
      <c r="K16" s="35">
        <f t="shared" si="0"/>
        <v>13981703.09</v>
      </c>
      <c r="L16" s="35">
        <f t="shared" si="0"/>
        <v>168200</v>
      </c>
      <c r="M16" s="35">
        <f t="shared" si="0"/>
        <v>0</v>
      </c>
      <c r="N16" s="35">
        <f t="shared" si="0"/>
        <v>0</v>
      </c>
      <c r="O16" s="35">
        <f t="shared" si="0"/>
        <v>14269103.09</v>
      </c>
      <c r="P16" s="35">
        <f t="shared" si="0"/>
        <v>80539521.58</v>
      </c>
    </row>
    <row r="17" spans="1:16" s="17" customFormat="1" ht="25.5" customHeight="1">
      <c r="A17" s="36" t="s">
        <v>22</v>
      </c>
      <c r="B17" s="36"/>
      <c r="C17" s="36"/>
      <c r="D17" s="37" t="s">
        <v>21</v>
      </c>
      <c r="E17" s="38">
        <f>SUM(E18:E46)</f>
        <v>66102218.489999995</v>
      </c>
      <c r="F17" s="38">
        <f>SUM(F18:F46)</f>
        <v>66102218.489999995</v>
      </c>
      <c r="G17" s="38">
        <f aca="true" t="shared" si="1" ref="G17:P17">SUM(G18:G46)</f>
        <v>21655713</v>
      </c>
      <c r="H17" s="38">
        <f t="shared" si="1"/>
        <v>1255000</v>
      </c>
      <c r="I17" s="38">
        <f t="shared" si="1"/>
        <v>0</v>
      </c>
      <c r="J17" s="38">
        <f t="shared" si="1"/>
        <v>14437303.09</v>
      </c>
      <c r="K17" s="38">
        <f t="shared" si="1"/>
        <v>13981703.09</v>
      </c>
      <c r="L17" s="38">
        <f t="shared" si="1"/>
        <v>168200</v>
      </c>
      <c r="M17" s="38">
        <f t="shared" si="1"/>
        <v>0</v>
      </c>
      <c r="N17" s="38">
        <f t="shared" si="1"/>
        <v>0</v>
      </c>
      <c r="O17" s="38">
        <f t="shared" si="1"/>
        <v>14269103.09</v>
      </c>
      <c r="P17" s="38">
        <f t="shared" si="1"/>
        <v>80539521.58</v>
      </c>
    </row>
    <row r="18" spans="1:16" s="18" customFormat="1" ht="69" customHeight="1">
      <c r="A18" s="4" t="s">
        <v>23</v>
      </c>
      <c r="B18" s="4" t="s">
        <v>24</v>
      </c>
      <c r="C18" s="4" t="s">
        <v>25</v>
      </c>
      <c r="D18" s="10" t="s">
        <v>26</v>
      </c>
      <c r="E18" s="39">
        <f>F18+I18</f>
        <v>27121648.36</v>
      </c>
      <c r="F18" s="40">
        <v>27121648.36</v>
      </c>
      <c r="G18" s="40">
        <v>20173191</v>
      </c>
      <c r="H18" s="40">
        <v>1239000</v>
      </c>
      <c r="I18" s="40"/>
      <c r="J18" s="39">
        <f>L18+O18</f>
        <v>604000</v>
      </c>
      <c r="K18" s="40">
        <v>594000</v>
      </c>
      <c r="L18" s="40">
        <v>10000</v>
      </c>
      <c r="M18" s="40"/>
      <c r="N18" s="40"/>
      <c r="O18" s="40">
        <v>594000</v>
      </c>
      <c r="P18" s="52">
        <f aca="true" t="shared" si="2" ref="P18:P46">J18+E18</f>
        <v>27725648.36</v>
      </c>
    </row>
    <row r="19" spans="1:16" s="18" customFormat="1" ht="27" customHeight="1">
      <c r="A19" s="4" t="s">
        <v>27</v>
      </c>
      <c r="B19" s="4" t="s">
        <v>28</v>
      </c>
      <c r="C19" s="4" t="s">
        <v>29</v>
      </c>
      <c r="D19" s="6" t="s">
        <v>30</v>
      </c>
      <c r="E19" s="39">
        <f aca="true" t="shared" si="3" ref="E19:E46">F19+I19</f>
        <v>582327.58</v>
      </c>
      <c r="F19" s="40">
        <v>582327.58</v>
      </c>
      <c r="G19" s="40"/>
      <c r="H19" s="40"/>
      <c r="I19" s="40"/>
      <c r="J19" s="39">
        <f aca="true" t="shared" si="4" ref="J19:J31">L19+O19</f>
        <v>0</v>
      </c>
      <c r="K19" s="40"/>
      <c r="L19" s="40"/>
      <c r="M19" s="40"/>
      <c r="N19" s="40"/>
      <c r="O19" s="40"/>
      <c r="P19" s="52">
        <f t="shared" si="2"/>
        <v>582327.58</v>
      </c>
    </row>
    <row r="20" spans="1:16" s="18" customFormat="1" ht="31.5" customHeight="1">
      <c r="A20" s="4" t="s">
        <v>31</v>
      </c>
      <c r="B20" s="4" t="s">
        <v>32</v>
      </c>
      <c r="C20" s="4" t="s">
        <v>33</v>
      </c>
      <c r="D20" s="10" t="s">
        <v>34</v>
      </c>
      <c r="E20" s="39">
        <f t="shared" si="3"/>
        <v>5576430</v>
      </c>
      <c r="F20" s="40">
        <v>5576430</v>
      </c>
      <c r="G20" s="40"/>
      <c r="H20" s="40"/>
      <c r="I20" s="40"/>
      <c r="J20" s="39">
        <f t="shared" si="4"/>
        <v>763597</v>
      </c>
      <c r="K20" s="40">
        <v>763597</v>
      </c>
      <c r="L20" s="40"/>
      <c r="M20" s="40"/>
      <c r="N20" s="40"/>
      <c r="O20" s="40">
        <v>763597</v>
      </c>
      <c r="P20" s="52">
        <f t="shared" si="2"/>
        <v>6340027</v>
      </c>
    </row>
    <row r="21" spans="1:16" s="18" customFormat="1" ht="42.75" customHeight="1">
      <c r="A21" s="4" t="s">
        <v>35</v>
      </c>
      <c r="B21" s="4" t="s">
        <v>36</v>
      </c>
      <c r="C21" s="4" t="s">
        <v>37</v>
      </c>
      <c r="D21" s="6" t="s">
        <v>38</v>
      </c>
      <c r="E21" s="39">
        <f t="shared" si="3"/>
        <v>1574000</v>
      </c>
      <c r="F21" s="40">
        <v>1574000</v>
      </c>
      <c r="G21" s="40"/>
      <c r="H21" s="40"/>
      <c r="I21" s="40"/>
      <c r="J21" s="39">
        <f t="shared" si="4"/>
        <v>0</v>
      </c>
      <c r="K21" s="40"/>
      <c r="L21" s="40"/>
      <c r="M21" s="40"/>
      <c r="N21" s="40"/>
      <c r="O21" s="40"/>
      <c r="P21" s="52">
        <f t="shared" si="2"/>
        <v>1574000</v>
      </c>
    </row>
    <row r="22" spans="1:16" s="18" customFormat="1" ht="35.25" customHeight="1">
      <c r="A22" s="4" t="s">
        <v>39</v>
      </c>
      <c r="B22" s="4" t="s">
        <v>40</v>
      </c>
      <c r="C22" s="4" t="s">
        <v>41</v>
      </c>
      <c r="D22" s="6" t="s">
        <v>42</v>
      </c>
      <c r="E22" s="39">
        <f t="shared" si="3"/>
        <v>1036200</v>
      </c>
      <c r="F22" s="40">
        <v>1036200</v>
      </c>
      <c r="G22" s="40"/>
      <c r="H22" s="40"/>
      <c r="I22" s="40"/>
      <c r="J22" s="39">
        <f t="shared" si="4"/>
        <v>0</v>
      </c>
      <c r="K22" s="40"/>
      <c r="L22" s="40"/>
      <c r="M22" s="40"/>
      <c r="N22" s="40"/>
      <c r="O22" s="40"/>
      <c r="P22" s="52">
        <f t="shared" si="2"/>
        <v>1036200</v>
      </c>
    </row>
    <row r="23" spans="1:16" s="18" customFormat="1" ht="35.25" customHeight="1">
      <c r="A23" s="4" t="s">
        <v>198</v>
      </c>
      <c r="B23" s="4" t="s">
        <v>199</v>
      </c>
      <c r="C23" s="4" t="s">
        <v>41</v>
      </c>
      <c r="D23" s="6" t="s">
        <v>200</v>
      </c>
      <c r="E23" s="39">
        <f t="shared" si="3"/>
        <v>50000</v>
      </c>
      <c r="F23" s="40">
        <v>50000</v>
      </c>
      <c r="G23" s="40"/>
      <c r="H23" s="40"/>
      <c r="I23" s="40"/>
      <c r="J23" s="39">
        <f t="shared" si="4"/>
        <v>0</v>
      </c>
      <c r="K23" s="40"/>
      <c r="L23" s="40"/>
      <c r="M23" s="40"/>
      <c r="N23" s="40"/>
      <c r="O23" s="40"/>
      <c r="P23" s="52">
        <f t="shared" si="2"/>
        <v>50000</v>
      </c>
    </row>
    <row r="24" spans="1:16" s="18" customFormat="1" ht="35.25" customHeight="1">
      <c r="A24" s="4" t="s">
        <v>201</v>
      </c>
      <c r="B24" s="4" t="s">
        <v>202</v>
      </c>
      <c r="C24" s="4" t="s">
        <v>45</v>
      </c>
      <c r="D24" s="6" t="s">
        <v>203</v>
      </c>
      <c r="E24" s="39">
        <f t="shared" si="3"/>
        <v>3300</v>
      </c>
      <c r="F24" s="40">
        <v>3300</v>
      </c>
      <c r="G24" s="40"/>
      <c r="H24" s="40"/>
      <c r="I24" s="40"/>
      <c r="J24" s="39"/>
      <c r="K24" s="40"/>
      <c r="L24" s="40"/>
      <c r="M24" s="40"/>
      <c r="N24" s="40"/>
      <c r="O24" s="40"/>
      <c r="P24" s="52">
        <f t="shared" si="2"/>
        <v>3300</v>
      </c>
    </row>
    <row r="25" spans="1:16" s="18" customFormat="1" ht="42.75" customHeight="1">
      <c r="A25" s="4" t="s">
        <v>43</v>
      </c>
      <c r="B25" s="4" t="s">
        <v>44</v>
      </c>
      <c r="C25" s="4" t="s">
        <v>45</v>
      </c>
      <c r="D25" s="10" t="s">
        <v>46</v>
      </c>
      <c r="E25" s="39">
        <f t="shared" si="3"/>
        <v>800000</v>
      </c>
      <c r="F25" s="40">
        <v>800000</v>
      </c>
      <c r="G25" s="40"/>
      <c r="H25" s="40"/>
      <c r="I25" s="40"/>
      <c r="J25" s="39">
        <f t="shared" si="4"/>
        <v>0</v>
      </c>
      <c r="K25" s="40"/>
      <c r="L25" s="40"/>
      <c r="M25" s="40"/>
      <c r="N25" s="40"/>
      <c r="O25" s="40"/>
      <c r="P25" s="52">
        <f t="shared" si="2"/>
        <v>800000</v>
      </c>
    </row>
    <row r="26" spans="1:16" s="18" customFormat="1" ht="33" customHeight="1">
      <c r="A26" s="4" t="s">
        <v>47</v>
      </c>
      <c r="B26" s="4" t="s">
        <v>48</v>
      </c>
      <c r="C26" s="4" t="s">
        <v>49</v>
      </c>
      <c r="D26" s="6" t="s">
        <v>50</v>
      </c>
      <c r="E26" s="39">
        <f t="shared" si="3"/>
        <v>1851607</v>
      </c>
      <c r="F26" s="40">
        <v>1851607</v>
      </c>
      <c r="G26" s="40">
        <v>1482522</v>
      </c>
      <c r="H26" s="40">
        <v>16000</v>
      </c>
      <c r="I26" s="40"/>
      <c r="J26" s="39">
        <f t="shared" si="4"/>
        <v>0</v>
      </c>
      <c r="K26" s="40"/>
      <c r="L26" s="40"/>
      <c r="M26" s="40"/>
      <c r="N26" s="40"/>
      <c r="O26" s="40"/>
      <c r="P26" s="52">
        <f t="shared" si="2"/>
        <v>1851607</v>
      </c>
    </row>
    <row r="27" spans="1:16" s="18" customFormat="1" ht="75" customHeight="1">
      <c r="A27" s="4" t="s">
        <v>204</v>
      </c>
      <c r="B27" s="4" t="s">
        <v>205</v>
      </c>
      <c r="C27" s="4" t="s">
        <v>49</v>
      </c>
      <c r="D27" s="6" t="s">
        <v>206</v>
      </c>
      <c r="E27" s="39">
        <f t="shared" si="3"/>
        <v>192000</v>
      </c>
      <c r="F27" s="40">
        <v>192000</v>
      </c>
      <c r="G27" s="40"/>
      <c r="H27" s="40"/>
      <c r="I27" s="40"/>
      <c r="J27" s="39"/>
      <c r="K27" s="40"/>
      <c r="L27" s="40"/>
      <c r="M27" s="40"/>
      <c r="N27" s="40"/>
      <c r="O27" s="40"/>
      <c r="P27" s="52">
        <f t="shared" si="2"/>
        <v>192000</v>
      </c>
    </row>
    <row r="28" spans="1:16" s="18" customFormat="1" ht="42.75" customHeight="1">
      <c r="A28" s="4" t="s">
        <v>51</v>
      </c>
      <c r="B28" s="4" t="s">
        <v>52</v>
      </c>
      <c r="C28" s="4" t="s">
        <v>53</v>
      </c>
      <c r="D28" s="41" t="s">
        <v>54</v>
      </c>
      <c r="E28" s="39">
        <f t="shared" si="3"/>
        <v>8569242</v>
      </c>
      <c r="F28" s="40">
        <v>8569242</v>
      </c>
      <c r="G28" s="40"/>
      <c r="H28" s="40"/>
      <c r="I28" s="40"/>
      <c r="J28" s="39">
        <f t="shared" si="4"/>
        <v>0</v>
      </c>
      <c r="K28" s="40"/>
      <c r="L28" s="40"/>
      <c r="M28" s="40"/>
      <c r="N28" s="40"/>
      <c r="O28" s="40"/>
      <c r="P28" s="52">
        <f t="shared" si="2"/>
        <v>8569242</v>
      </c>
    </row>
    <row r="29" spans="1:16" s="18" customFormat="1" ht="42.75" customHeight="1">
      <c r="A29" s="4" t="s">
        <v>55</v>
      </c>
      <c r="B29" s="4" t="s">
        <v>56</v>
      </c>
      <c r="C29" s="4" t="s">
        <v>53</v>
      </c>
      <c r="D29" s="41" t="s">
        <v>57</v>
      </c>
      <c r="E29" s="39">
        <f t="shared" si="3"/>
        <v>1346000</v>
      </c>
      <c r="F29" s="40">
        <v>1346000</v>
      </c>
      <c r="G29" s="40"/>
      <c r="H29" s="40"/>
      <c r="I29" s="40"/>
      <c r="J29" s="39">
        <f t="shared" si="4"/>
        <v>0</v>
      </c>
      <c r="K29" s="40"/>
      <c r="L29" s="40"/>
      <c r="M29" s="40"/>
      <c r="N29" s="40"/>
      <c r="O29" s="40"/>
      <c r="P29" s="52">
        <f t="shared" si="2"/>
        <v>1346000</v>
      </c>
    </row>
    <row r="30" spans="1:16" s="18" customFormat="1" ht="33" customHeight="1">
      <c r="A30" s="4" t="s">
        <v>58</v>
      </c>
      <c r="B30" s="4" t="s">
        <v>59</v>
      </c>
      <c r="C30" s="4" t="s">
        <v>60</v>
      </c>
      <c r="D30" s="10" t="s">
        <v>61</v>
      </c>
      <c r="E30" s="39">
        <f t="shared" si="3"/>
        <v>1830000</v>
      </c>
      <c r="F30" s="40">
        <v>1830000</v>
      </c>
      <c r="G30" s="40"/>
      <c r="H30" s="40"/>
      <c r="I30" s="40"/>
      <c r="J30" s="39">
        <f t="shared" si="4"/>
        <v>0</v>
      </c>
      <c r="K30" s="40"/>
      <c r="L30" s="40"/>
      <c r="M30" s="40"/>
      <c r="N30" s="40"/>
      <c r="O30" s="40"/>
      <c r="P30" s="52">
        <f t="shared" si="2"/>
        <v>1830000</v>
      </c>
    </row>
    <row r="31" spans="1:16" s="18" customFormat="1" ht="24.75" customHeight="1">
      <c r="A31" s="4" t="s">
        <v>62</v>
      </c>
      <c r="B31" s="4" t="s">
        <v>63</v>
      </c>
      <c r="C31" s="4" t="s">
        <v>60</v>
      </c>
      <c r="D31" s="10" t="s">
        <v>64</v>
      </c>
      <c r="E31" s="39">
        <f t="shared" si="3"/>
        <v>13680400</v>
      </c>
      <c r="F31" s="40">
        <v>13680400</v>
      </c>
      <c r="G31" s="40"/>
      <c r="H31" s="40"/>
      <c r="I31" s="40"/>
      <c r="J31" s="39">
        <f t="shared" si="4"/>
        <v>2195320</v>
      </c>
      <c r="K31" s="40">
        <v>2045320</v>
      </c>
      <c r="L31" s="40"/>
      <c r="M31" s="40"/>
      <c r="N31" s="40"/>
      <c r="O31" s="40">
        <v>2195320</v>
      </c>
      <c r="P31" s="52">
        <f t="shared" si="2"/>
        <v>15875720</v>
      </c>
    </row>
    <row r="32" spans="1:16" s="18" customFormat="1" ht="33.75" customHeight="1">
      <c r="A32" s="4" t="s">
        <v>65</v>
      </c>
      <c r="B32" s="4" t="s">
        <v>66</v>
      </c>
      <c r="C32" s="4" t="s">
        <v>67</v>
      </c>
      <c r="D32" s="10" t="s">
        <v>68</v>
      </c>
      <c r="E32" s="39">
        <f t="shared" si="3"/>
        <v>0</v>
      </c>
      <c r="F32" s="40"/>
      <c r="G32" s="40"/>
      <c r="H32" s="40"/>
      <c r="I32" s="40"/>
      <c r="J32" s="39">
        <f aca="true" t="shared" si="5" ref="J32:J46">L32+O32</f>
        <v>300000</v>
      </c>
      <c r="K32" s="40">
        <v>300000</v>
      </c>
      <c r="L32" s="40"/>
      <c r="M32" s="40"/>
      <c r="N32" s="40"/>
      <c r="O32" s="40">
        <v>300000</v>
      </c>
      <c r="P32" s="52">
        <f t="shared" si="2"/>
        <v>300000</v>
      </c>
    </row>
    <row r="33" spans="1:16" s="18" customFormat="1" ht="26.25" customHeight="1">
      <c r="A33" s="4" t="s">
        <v>69</v>
      </c>
      <c r="B33" s="4" t="s">
        <v>70</v>
      </c>
      <c r="C33" s="4" t="s">
        <v>71</v>
      </c>
      <c r="D33" s="10" t="s">
        <v>72</v>
      </c>
      <c r="E33" s="39">
        <f t="shared" si="3"/>
        <v>120000</v>
      </c>
      <c r="F33" s="40">
        <v>120000</v>
      </c>
      <c r="G33" s="40"/>
      <c r="H33" s="40"/>
      <c r="I33" s="40"/>
      <c r="J33" s="39">
        <f t="shared" si="5"/>
        <v>0</v>
      </c>
      <c r="K33" s="40"/>
      <c r="L33" s="40"/>
      <c r="M33" s="40"/>
      <c r="N33" s="40"/>
      <c r="O33" s="40"/>
      <c r="P33" s="52">
        <f t="shared" si="2"/>
        <v>120000</v>
      </c>
    </row>
    <row r="34" spans="1:16" s="18" customFormat="1" ht="26.25" customHeight="1">
      <c r="A34" s="4" t="s">
        <v>194</v>
      </c>
      <c r="B34" s="4" t="s">
        <v>195</v>
      </c>
      <c r="C34" s="4" t="s">
        <v>196</v>
      </c>
      <c r="D34" s="10" t="s">
        <v>197</v>
      </c>
      <c r="E34" s="39"/>
      <c r="F34" s="40"/>
      <c r="G34" s="40"/>
      <c r="H34" s="40"/>
      <c r="I34" s="40"/>
      <c r="J34" s="39">
        <f t="shared" si="5"/>
        <v>1250000</v>
      </c>
      <c r="K34" s="40">
        <v>1250000</v>
      </c>
      <c r="L34" s="40"/>
      <c r="M34" s="40"/>
      <c r="N34" s="40"/>
      <c r="O34" s="40">
        <v>1250000</v>
      </c>
      <c r="P34" s="52">
        <f t="shared" si="2"/>
        <v>1250000</v>
      </c>
    </row>
    <row r="35" spans="1:16" s="18" customFormat="1" ht="33.75" customHeight="1">
      <c r="A35" s="4" t="s">
        <v>207</v>
      </c>
      <c r="B35" s="4" t="s">
        <v>208</v>
      </c>
      <c r="C35" s="4" t="s">
        <v>82</v>
      </c>
      <c r="D35" s="10" t="s">
        <v>209</v>
      </c>
      <c r="E35" s="39"/>
      <c r="F35" s="40"/>
      <c r="G35" s="40"/>
      <c r="H35" s="40"/>
      <c r="I35" s="40"/>
      <c r="J35" s="39">
        <f t="shared" si="5"/>
        <v>89744.6</v>
      </c>
      <c r="K35" s="40">
        <v>89744.6</v>
      </c>
      <c r="L35" s="40"/>
      <c r="M35" s="40"/>
      <c r="N35" s="40"/>
      <c r="O35" s="40">
        <v>89744.6</v>
      </c>
      <c r="P35" s="52">
        <f t="shared" si="2"/>
        <v>89744.6</v>
      </c>
    </row>
    <row r="36" spans="1:16" s="18" customFormat="1" ht="55.5" customHeight="1">
      <c r="A36" s="4" t="s">
        <v>210</v>
      </c>
      <c r="B36" s="4" t="s">
        <v>211</v>
      </c>
      <c r="C36" s="4" t="s">
        <v>82</v>
      </c>
      <c r="D36" s="10" t="s">
        <v>212</v>
      </c>
      <c r="E36" s="39"/>
      <c r="F36" s="40"/>
      <c r="G36" s="40"/>
      <c r="H36" s="40"/>
      <c r="I36" s="40"/>
      <c r="J36" s="39">
        <f t="shared" si="5"/>
        <v>3533140</v>
      </c>
      <c r="K36" s="40">
        <v>3533140</v>
      </c>
      <c r="L36" s="40"/>
      <c r="M36" s="40"/>
      <c r="N36" s="40"/>
      <c r="O36" s="40">
        <v>3533140</v>
      </c>
      <c r="P36" s="52">
        <f t="shared" si="2"/>
        <v>3533140</v>
      </c>
    </row>
    <row r="37" spans="1:16" s="18" customFormat="1" ht="35.25" customHeight="1">
      <c r="A37" s="4" t="s">
        <v>73</v>
      </c>
      <c r="B37" s="4" t="s">
        <v>74</v>
      </c>
      <c r="C37" s="4" t="s">
        <v>75</v>
      </c>
      <c r="D37" s="6" t="s">
        <v>76</v>
      </c>
      <c r="E37" s="39">
        <f t="shared" si="3"/>
        <v>986800</v>
      </c>
      <c r="F37" s="40">
        <v>986800</v>
      </c>
      <c r="G37" s="40"/>
      <c r="H37" s="40"/>
      <c r="I37" s="40"/>
      <c r="J37" s="39">
        <f t="shared" si="5"/>
        <v>400571.49</v>
      </c>
      <c r="K37" s="40">
        <v>400571.49</v>
      </c>
      <c r="L37" s="40"/>
      <c r="M37" s="40"/>
      <c r="N37" s="40"/>
      <c r="O37" s="40">
        <v>400571.49</v>
      </c>
      <c r="P37" s="52">
        <f t="shared" si="2"/>
        <v>1387371.49</v>
      </c>
    </row>
    <row r="38" spans="1:16" s="18" customFormat="1" ht="52.5" customHeight="1">
      <c r="A38" s="4" t="s">
        <v>213</v>
      </c>
      <c r="B38" s="4" t="s">
        <v>214</v>
      </c>
      <c r="C38" s="4" t="s">
        <v>75</v>
      </c>
      <c r="D38" s="6" t="s">
        <v>215</v>
      </c>
      <c r="E38" s="39"/>
      <c r="F38" s="40"/>
      <c r="G38" s="40"/>
      <c r="H38" s="40"/>
      <c r="I38" s="40"/>
      <c r="J38" s="39">
        <f t="shared" si="5"/>
        <v>5000000</v>
      </c>
      <c r="K38" s="40">
        <v>5000000</v>
      </c>
      <c r="L38" s="40"/>
      <c r="M38" s="40"/>
      <c r="N38" s="40"/>
      <c r="O38" s="40">
        <v>5000000</v>
      </c>
      <c r="P38" s="52">
        <f t="shared" si="2"/>
        <v>5000000</v>
      </c>
    </row>
    <row r="39" spans="1:16" s="18" customFormat="1" ht="27" customHeight="1">
      <c r="A39" s="4" t="s">
        <v>77</v>
      </c>
      <c r="B39" s="4" t="s">
        <v>78</v>
      </c>
      <c r="C39" s="4" t="s">
        <v>75</v>
      </c>
      <c r="D39" s="6" t="s">
        <v>79</v>
      </c>
      <c r="E39" s="39">
        <f t="shared" si="3"/>
        <v>30000</v>
      </c>
      <c r="F39" s="40">
        <v>30000</v>
      </c>
      <c r="G39" s="40"/>
      <c r="H39" s="40"/>
      <c r="I39" s="40"/>
      <c r="J39" s="39">
        <f t="shared" si="5"/>
        <v>0</v>
      </c>
      <c r="K39" s="40"/>
      <c r="L39" s="40"/>
      <c r="M39" s="40"/>
      <c r="N39" s="40"/>
      <c r="O39" s="40"/>
      <c r="P39" s="52">
        <f t="shared" si="2"/>
        <v>30000</v>
      </c>
    </row>
    <row r="40" spans="1:16" s="18" customFormat="1" ht="36" customHeight="1">
      <c r="A40" s="4" t="s">
        <v>216</v>
      </c>
      <c r="B40" s="4" t="s">
        <v>217</v>
      </c>
      <c r="C40" s="4" t="s">
        <v>82</v>
      </c>
      <c r="D40" s="6" t="s">
        <v>218</v>
      </c>
      <c r="E40" s="39"/>
      <c r="F40" s="40"/>
      <c r="G40" s="40"/>
      <c r="H40" s="40"/>
      <c r="I40" s="40"/>
      <c r="J40" s="39">
        <f t="shared" si="5"/>
        <v>5330</v>
      </c>
      <c r="K40" s="40">
        <v>5330</v>
      </c>
      <c r="L40" s="40"/>
      <c r="M40" s="40"/>
      <c r="N40" s="40"/>
      <c r="O40" s="40">
        <v>5330</v>
      </c>
      <c r="P40" s="52">
        <f t="shared" si="2"/>
        <v>5330</v>
      </c>
    </row>
    <row r="41" spans="1:16" s="18" customFormat="1" ht="33.75" customHeight="1">
      <c r="A41" s="4" t="s">
        <v>80</v>
      </c>
      <c r="B41" s="4" t="s">
        <v>81</v>
      </c>
      <c r="C41" s="4" t="s">
        <v>82</v>
      </c>
      <c r="D41" s="10" t="s">
        <v>83</v>
      </c>
      <c r="E41" s="39">
        <f t="shared" si="3"/>
        <v>60000</v>
      </c>
      <c r="F41" s="40">
        <v>60000</v>
      </c>
      <c r="G41" s="40"/>
      <c r="H41" s="40"/>
      <c r="I41" s="40"/>
      <c r="J41" s="39">
        <f t="shared" si="5"/>
        <v>0</v>
      </c>
      <c r="K41" s="40"/>
      <c r="L41" s="40"/>
      <c r="M41" s="40"/>
      <c r="N41" s="40"/>
      <c r="O41" s="40"/>
      <c r="P41" s="52">
        <f t="shared" si="2"/>
        <v>60000</v>
      </c>
    </row>
    <row r="42" spans="1:16" s="18" customFormat="1" ht="27" customHeight="1">
      <c r="A42" s="4" t="s">
        <v>84</v>
      </c>
      <c r="B42" s="4" t="s">
        <v>85</v>
      </c>
      <c r="C42" s="4" t="s">
        <v>82</v>
      </c>
      <c r="D42" s="6" t="s">
        <v>86</v>
      </c>
      <c r="E42" s="39">
        <f t="shared" si="3"/>
        <v>147644.65</v>
      </c>
      <c r="F42" s="40">
        <v>147644.65</v>
      </c>
      <c r="G42" s="40"/>
      <c r="H42" s="40"/>
      <c r="I42" s="40"/>
      <c r="J42" s="39">
        <f t="shared" si="5"/>
        <v>0</v>
      </c>
      <c r="K42" s="40"/>
      <c r="L42" s="40"/>
      <c r="M42" s="40"/>
      <c r="N42" s="40"/>
      <c r="O42" s="40"/>
      <c r="P42" s="52">
        <f t="shared" si="2"/>
        <v>147644.65</v>
      </c>
    </row>
    <row r="43" spans="1:16" s="18" customFormat="1" ht="27" customHeight="1">
      <c r="A43" s="4" t="s">
        <v>219</v>
      </c>
      <c r="B43" s="4" t="s">
        <v>220</v>
      </c>
      <c r="C43" s="4" t="s">
        <v>221</v>
      </c>
      <c r="D43" s="6" t="s">
        <v>222</v>
      </c>
      <c r="E43" s="39">
        <f t="shared" si="3"/>
        <v>50000</v>
      </c>
      <c r="F43" s="40">
        <v>50000</v>
      </c>
      <c r="G43" s="40"/>
      <c r="H43" s="40"/>
      <c r="I43" s="40"/>
      <c r="J43" s="39"/>
      <c r="K43" s="40"/>
      <c r="L43" s="40"/>
      <c r="M43" s="40"/>
      <c r="N43" s="40"/>
      <c r="O43" s="40"/>
      <c r="P43" s="52">
        <f t="shared" si="2"/>
        <v>50000</v>
      </c>
    </row>
    <row r="44" spans="1:16" s="18" customFormat="1" ht="27" customHeight="1">
      <c r="A44" s="4" t="s">
        <v>87</v>
      </c>
      <c r="B44" s="4" t="s">
        <v>88</v>
      </c>
      <c r="C44" s="4" t="s">
        <v>89</v>
      </c>
      <c r="D44" s="6" t="s">
        <v>90</v>
      </c>
      <c r="E44" s="39">
        <f t="shared" si="3"/>
        <v>424618.9</v>
      </c>
      <c r="F44" s="40">
        <v>424618.9</v>
      </c>
      <c r="G44" s="40"/>
      <c r="H44" s="40"/>
      <c r="I44" s="40"/>
      <c r="J44" s="39">
        <f t="shared" si="5"/>
        <v>0</v>
      </c>
      <c r="K44" s="40"/>
      <c r="L44" s="40"/>
      <c r="M44" s="40"/>
      <c r="N44" s="40"/>
      <c r="O44" s="40"/>
      <c r="P44" s="52">
        <f t="shared" si="2"/>
        <v>424618.9</v>
      </c>
    </row>
    <row r="45" spans="1:16" s="18" customFormat="1" ht="27" customHeight="1">
      <c r="A45" s="4" t="s">
        <v>223</v>
      </c>
      <c r="B45" s="4" t="s">
        <v>224</v>
      </c>
      <c r="C45" s="4" t="s">
        <v>89</v>
      </c>
      <c r="D45" s="6" t="s">
        <v>225</v>
      </c>
      <c r="E45" s="39">
        <f t="shared" si="3"/>
        <v>70000</v>
      </c>
      <c r="F45" s="40">
        <v>70000</v>
      </c>
      <c r="G45" s="40"/>
      <c r="H45" s="40"/>
      <c r="I45" s="40"/>
      <c r="J45" s="39"/>
      <c r="K45" s="40"/>
      <c r="L45" s="40"/>
      <c r="M45" s="40"/>
      <c r="N45" s="40"/>
      <c r="O45" s="40"/>
      <c r="P45" s="52">
        <f t="shared" si="2"/>
        <v>70000</v>
      </c>
    </row>
    <row r="46" spans="1:16" s="18" customFormat="1" ht="27" customHeight="1">
      <c r="A46" s="4" t="s">
        <v>91</v>
      </c>
      <c r="B46" s="4" t="s">
        <v>92</v>
      </c>
      <c r="C46" s="4" t="s">
        <v>93</v>
      </c>
      <c r="D46" s="42" t="s">
        <v>94</v>
      </c>
      <c r="E46" s="39">
        <f t="shared" si="3"/>
        <v>0</v>
      </c>
      <c r="F46" s="40"/>
      <c r="G46" s="40"/>
      <c r="H46" s="40"/>
      <c r="I46" s="40"/>
      <c r="J46" s="39">
        <f t="shared" si="5"/>
        <v>295600</v>
      </c>
      <c r="K46" s="40"/>
      <c r="L46" s="40">
        <v>158200</v>
      </c>
      <c r="M46" s="40"/>
      <c r="N46" s="40"/>
      <c r="O46" s="40">
        <v>137400</v>
      </c>
      <c r="P46" s="52">
        <f t="shared" si="2"/>
        <v>295600</v>
      </c>
    </row>
    <row r="47" spans="1:16" s="19" customFormat="1" ht="39" customHeight="1">
      <c r="A47" s="33" t="s">
        <v>95</v>
      </c>
      <c r="B47" s="33"/>
      <c r="C47" s="33"/>
      <c r="D47" s="34" t="s">
        <v>226</v>
      </c>
      <c r="E47" s="35">
        <f>E48</f>
        <v>177125492.25</v>
      </c>
      <c r="F47" s="35">
        <f aca="true" t="shared" si="6" ref="F47:P47">F48</f>
        <v>177125492.25</v>
      </c>
      <c r="G47" s="35">
        <f t="shared" si="6"/>
        <v>131948974</v>
      </c>
      <c r="H47" s="35">
        <f t="shared" si="6"/>
        <v>10862458</v>
      </c>
      <c r="I47" s="35">
        <f t="shared" si="6"/>
        <v>0</v>
      </c>
      <c r="J47" s="35">
        <f t="shared" si="6"/>
        <v>1133297</v>
      </c>
      <c r="K47" s="35">
        <f t="shared" si="6"/>
        <v>703297</v>
      </c>
      <c r="L47" s="35">
        <f t="shared" si="6"/>
        <v>430000</v>
      </c>
      <c r="M47" s="35">
        <f t="shared" si="6"/>
        <v>0</v>
      </c>
      <c r="N47" s="35">
        <f t="shared" si="6"/>
        <v>0</v>
      </c>
      <c r="O47" s="35">
        <f t="shared" si="6"/>
        <v>703297</v>
      </c>
      <c r="P47" s="35">
        <f t="shared" si="6"/>
        <v>178258789.25</v>
      </c>
    </row>
    <row r="48" spans="1:16" s="20" customFormat="1" ht="40.5" customHeight="1">
      <c r="A48" s="36" t="s">
        <v>96</v>
      </c>
      <c r="B48" s="36"/>
      <c r="C48" s="36"/>
      <c r="D48" s="37" t="s">
        <v>226</v>
      </c>
      <c r="E48" s="38">
        <f>SUM(E49:E60)</f>
        <v>177125492.25</v>
      </c>
      <c r="F48" s="38">
        <f>SUM(F49:F60)</f>
        <v>177125492.25</v>
      </c>
      <c r="G48" s="38">
        <f>SUM(G49:G60)</f>
        <v>131948974</v>
      </c>
      <c r="H48" s="38">
        <f aca="true" t="shared" si="7" ref="H48:P48">SUM(H49:H60)</f>
        <v>10862458</v>
      </c>
      <c r="I48" s="38">
        <f t="shared" si="7"/>
        <v>0</v>
      </c>
      <c r="J48" s="38">
        <f t="shared" si="7"/>
        <v>1133297</v>
      </c>
      <c r="K48" s="38">
        <f t="shared" si="7"/>
        <v>703297</v>
      </c>
      <c r="L48" s="38">
        <f t="shared" si="7"/>
        <v>430000</v>
      </c>
      <c r="M48" s="38">
        <f t="shared" si="7"/>
        <v>0</v>
      </c>
      <c r="N48" s="38">
        <f t="shared" si="7"/>
        <v>0</v>
      </c>
      <c r="O48" s="38">
        <f t="shared" si="7"/>
        <v>703297</v>
      </c>
      <c r="P48" s="38">
        <f t="shared" si="7"/>
        <v>178258789.25</v>
      </c>
    </row>
    <row r="49" spans="1:16" s="21" customFormat="1" ht="40.5" customHeight="1">
      <c r="A49" s="43" t="s">
        <v>97</v>
      </c>
      <c r="B49" s="43" t="s">
        <v>98</v>
      </c>
      <c r="C49" s="43" t="s">
        <v>25</v>
      </c>
      <c r="D49" s="6" t="s">
        <v>99</v>
      </c>
      <c r="E49" s="44">
        <f>F49+I49</f>
        <v>822408</v>
      </c>
      <c r="F49" s="45">
        <v>822408</v>
      </c>
      <c r="G49" s="45">
        <v>674100</v>
      </c>
      <c r="H49" s="46"/>
      <c r="I49" s="46"/>
      <c r="J49" s="39">
        <f>L49+O49</f>
        <v>0</v>
      </c>
      <c r="K49" s="46"/>
      <c r="L49" s="46"/>
      <c r="M49" s="46"/>
      <c r="N49" s="46"/>
      <c r="O49" s="46"/>
      <c r="P49" s="52">
        <f>J49+E49</f>
        <v>822408</v>
      </c>
    </row>
    <row r="50" spans="1:16" s="22" customFormat="1" ht="27" customHeight="1">
      <c r="A50" s="4" t="s">
        <v>100</v>
      </c>
      <c r="B50" s="4" t="s">
        <v>101</v>
      </c>
      <c r="C50" s="4" t="s">
        <v>102</v>
      </c>
      <c r="D50" s="47" t="s">
        <v>103</v>
      </c>
      <c r="E50" s="39">
        <f>F50+I50</f>
        <v>24376649.43</v>
      </c>
      <c r="F50" s="48">
        <v>24376649.43</v>
      </c>
      <c r="G50" s="48">
        <v>16755000</v>
      </c>
      <c r="H50" s="48">
        <v>2503558</v>
      </c>
      <c r="I50" s="48"/>
      <c r="J50" s="39">
        <f>L50+O50</f>
        <v>292823</v>
      </c>
      <c r="K50" s="48">
        <v>182823</v>
      </c>
      <c r="L50" s="48">
        <v>110000</v>
      </c>
      <c r="M50" s="48"/>
      <c r="N50" s="48"/>
      <c r="O50" s="48">
        <v>182823</v>
      </c>
      <c r="P50" s="52">
        <f>J50+E50</f>
        <v>24669472.43</v>
      </c>
    </row>
    <row r="51" spans="1:16" s="18" customFormat="1" ht="42.75" customHeight="1">
      <c r="A51" s="4" t="s">
        <v>104</v>
      </c>
      <c r="B51" s="4" t="s">
        <v>105</v>
      </c>
      <c r="C51" s="4" t="s">
        <v>106</v>
      </c>
      <c r="D51" s="6" t="s">
        <v>107</v>
      </c>
      <c r="E51" s="39">
        <f aca="true" t="shared" si="8" ref="E51:E60">F51+I51</f>
        <v>39520209.82</v>
      </c>
      <c r="F51" s="48">
        <v>39520209.82</v>
      </c>
      <c r="G51" s="48">
        <f>2425000+21201800</f>
        <v>23626800</v>
      </c>
      <c r="H51" s="48">
        <v>8040500</v>
      </c>
      <c r="I51" s="48"/>
      <c r="J51" s="39">
        <f aca="true" t="shared" si="9" ref="J51:J60">L51+O51</f>
        <v>469634</v>
      </c>
      <c r="K51" s="48">
        <v>149634</v>
      </c>
      <c r="L51" s="48">
        <v>320000</v>
      </c>
      <c r="M51" s="48"/>
      <c r="N51" s="48"/>
      <c r="O51" s="48">
        <v>149634</v>
      </c>
      <c r="P51" s="52">
        <f aca="true" t="shared" si="10" ref="P51:P60">J51+E51</f>
        <v>39989843.82</v>
      </c>
    </row>
    <row r="52" spans="1:16" s="22" customFormat="1" ht="36" customHeight="1">
      <c r="A52" s="4" t="s">
        <v>108</v>
      </c>
      <c r="B52" s="4" t="s">
        <v>109</v>
      </c>
      <c r="C52" s="4" t="s">
        <v>106</v>
      </c>
      <c r="D52" s="6" t="s">
        <v>110</v>
      </c>
      <c r="E52" s="39">
        <f t="shared" si="8"/>
        <v>98194200</v>
      </c>
      <c r="F52" s="48">
        <v>98194200</v>
      </c>
      <c r="G52" s="48">
        <v>80517200</v>
      </c>
      <c r="H52" s="48"/>
      <c r="I52" s="48"/>
      <c r="J52" s="39">
        <f t="shared" si="9"/>
        <v>0</v>
      </c>
      <c r="K52" s="48"/>
      <c r="L52" s="48"/>
      <c r="M52" s="48"/>
      <c r="N52" s="48"/>
      <c r="O52" s="48"/>
      <c r="P52" s="52">
        <f t="shared" si="10"/>
        <v>98194200</v>
      </c>
    </row>
    <row r="53" spans="1:16" s="18" customFormat="1" ht="38.25" customHeight="1">
      <c r="A53" s="4" t="s">
        <v>111</v>
      </c>
      <c r="B53" s="4" t="s">
        <v>45</v>
      </c>
      <c r="C53" s="4" t="s">
        <v>112</v>
      </c>
      <c r="D53" s="10" t="s">
        <v>113</v>
      </c>
      <c r="E53" s="39">
        <f t="shared" si="8"/>
        <v>2936900</v>
      </c>
      <c r="F53" s="48">
        <v>2936900</v>
      </c>
      <c r="G53" s="48">
        <v>2372300</v>
      </c>
      <c r="H53" s="48">
        <v>199000</v>
      </c>
      <c r="I53" s="48"/>
      <c r="J53" s="39">
        <f t="shared" si="9"/>
        <v>0</v>
      </c>
      <c r="K53" s="48"/>
      <c r="L53" s="48"/>
      <c r="M53" s="48"/>
      <c r="N53" s="48"/>
      <c r="O53" s="48"/>
      <c r="P53" s="52">
        <f t="shared" si="10"/>
        <v>2936900</v>
      </c>
    </row>
    <row r="54" spans="1:16" s="18" customFormat="1" ht="31.5" customHeight="1">
      <c r="A54" s="5" t="s">
        <v>114</v>
      </c>
      <c r="B54" s="4" t="s">
        <v>115</v>
      </c>
      <c r="C54" s="4" t="s">
        <v>116</v>
      </c>
      <c r="D54" s="41" t="s">
        <v>117</v>
      </c>
      <c r="E54" s="39">
        <f t="shared" si="8"/>
        <v>4480501</v>
      </c>
      <c r="F54" s="45">
        <v>4480501</v>
      </c>
      <c r="G54" s="45">
        <f>4090000-902800</f>
        <v>3187200</v>
      </c>
      <c r="H54" s="45">
        <f>85800-13000</f>
        <v>72800</v>
      </c>
      <c r="I54" s="48"/>
      <c r="J54" s="39">
        <f t="shared" si="9"/>
        <v>0</v>
      </c>
      <c r="K54" s="48"/>
      <c r="L54" s="48"/>
      <c r="M54" s="48"/>
      <c r="N54" s="48"/>
      <c r="O54" s="48"/>
      <c r="P54" s="52">
        <f t="shared" si="10"/>
        <v>4480501</v>
      </c>
    </row>
    <row r="55" spans="1:16" s="18" customFormat="1" ht="27.75" customHeight="1">
      <c r="A55" s="4" t="s">
        <v>118</v>
      </c>
      <c r="B55" s="4" t="s">
        <v>119</v>
      </c>
      <c r="C55" s="4" t="s">
        <v>116</v>
      </c>
      <c r="D55" s="10" t="s">
        <v>120</v>
      </c>
      <c r="E55" s="39">
        <f t="shared" si="8"/>
        <v>882811</v>
      </c>
      <c r="F55" s="48">
        <v>882811</v>
      </c>
      <c r="G55" s="48"/>
      <c r="H55" s="48"/>
      <c r="I55" s="48"/>
      <c r="J55" s="39">
        <f t="shared" si="9"/>
        <v>0</v>
      </c>
      <c r="K55" s="48"/>
      <c r="L55" s="48"/>
      <c r="M55" s="48"/>
      <c r="N55" s="48"/>
      <c r="O55" s="48"/>
      <c r="P55" s="52">
        <f t="shared" si="10"/>
        <v>882811</v>
      </c>
    </row>
    <row r="56" spans="1:16" s="18" customFormat="1" ht="36.75" customHeight="1">
      <c r="A56" s="4" t="s">
        <v>121</v>
      </c>
      <c r="B56" s="4" t="s">
        <v>122</v>
      </c>
      <c r="C56" s="4" t="s">
        <v>116</v>
      </c>
      <c r="D56" s="10" t="s">
        <v>123</v>
      </c>
      <c r="E56" s="39">
        <f t="shared" si="8"/>
        <v>96100</v>
      </c>
      <c r="F56" s="40">
        <v>96100</v>
      </c>
      <c r="G56" s="40">
        <v>43600</v>
      </c>
      <c r="H56" s="40">
        <v>33600</v>
      </c>
      <c r="I56" s="48"/>
      <c r="J56" s="39">
        <f t="shared" si="9"/>
        <v>0</v>
      </c>
      <c r="K56" s="48"/>
      <c r="L56" s="48"/>
      <c r="M56" s="48"/>
      <c r="N56" s="48"/>
      <c r="O56" s="48"/>
      <c r="P56" s="52">
        <f t="shared" si="10"/>
        <v>96100</v>
      </c>
    </row>
    <row r="57" spans="1:16" s="18" customFormat="1" ht="42" customHeight="1">
      <c r="A57" s="4" t="s">
        <v>124</v>
      </c>
      <c r="B57" s="4" t="s">
        <v>125</v>
      </c>
      <c r="C57" s="4" t="s">
        <v>116</v>
      </c>
      <c r="D57" s="10" t="s">
        <v>126</v>
      </c>
      <c r="E57" s="39">
        <f t="shared" si="8"/>
        <v>2998091</v>
      </c>
      <c r="F57" s="48">
        <v>2998091</v>
      </c>
      <c r="G57" s="48">
        <v>2457446</v>
      </c>
      <c r="H57" s="48"/>
      <c r="I57" s="48"/>
      <c r="J57" s="39">
        <f t="shared" si="9"/>
        <v>0</v>
      </c>
      <c r="K57" s="48"/>
      <c r="L57" s="48"/>
      <c r="M57" s="48"/>
      <c r="N57" s="48"/>
      <c r="O57" s="48"/>
      <c r="P57" s="52">
        <f t="shared" si="10"/>
        <v>2998091</v>
      </c>
    </row>
    <row r="58" spans="1:16" s="18" customFormat="1" ht="42" customHeight="1">
      <c r="A58" s="4" t="s">
        <v>127</v>
      </c>
      <c r="B58" s="4" t="s">
        <v>128</v>
      </c>
      <c r="C58" s="4" t="s">
        <v>116</v>
      </c>
      <c r="D58" s="10" t="s">
        <v>129</v>
      </c>
      <c r="E58" s="39">
        <f t="shared" si="8"/>
        <v>1140600</v>
      </c>
      <c r="F58" s="45">
        <v>1140600</v>
      </c>
      <c r="G58" s="45">
        <v>902800</v>
      </c>
      <c r="H58" s="45">
        <v>13000</v>
      </c>
      <c r="I58" s="48"/>
      <c r="J58" s="39">
        <f t="shared" si="9"/>
        <v>0</v>
      </c>
      <c r="K58" s="48"/>
      <c r="L58" s="48"/>
      <c r="M58" s="48"/>
      <c r="N58" s="48"/>
      <c r="O58" s="48"/>
      <c r="P58" s="52">
        <f t="shared" si="10"/>
        <v>1140600</v>
      </c>
    </row>
    <row r="59" spans="1:16" s="18" customFormat="1" ht="54" customHeight="1">
      <c r="A59" s="4" t="s">
        <v>130</v>
      </c>
      <c r="B59" s="4" t="s">
        <v>131</v>
      </c>
      <c r="C59" s="4" t="s">
        <v>116</v>
      </c>
      <c r="D59" s="10" t="s">
        <v>132</v>
      </c>
      <c r="E59" s="39">
        <f t="shared" si="8"/>
        <v>921922</v>
      </c>
      <c r="F59" s="48">
        <v>921922</v>
      </c>
      <c r="G59" s="48">
        <v>756028</v>
      </c>
      <c r="H59" s="48"/>
      <c r="I59" s="48"/>
      <c r="J59" s="39">
        <f t="shared" si="9"/>
        <v>370840</v>
      </c>
      <c r="K59" s="48">
        <v>370840</v>
      </c>
      <c r="L59" s="48"/>
      <c r="M59" s="48"/>
      <c r="N59" s="48"/>
      <c r="O59" s="48">
        <v>370840</v>
      </c>
      <c r="P59" s="52">
        <f t="shared" si="10"/>
        <v>1292762</v>
      </c>
    </row>
    <row r="60" spans="1:16" s="18" customFormat="1" ht="34.5" customHeight="1">
      <c r="A60" s="5" t="s">
        <v>133</v>
      </c>
      <c r="B60" s="4" t="s">
        <v>134</v>
      </c>
      <c r="C60" s="4" t="s">
        <v>135</v>
      </c>
      <c r="D60" s="41" t="s">
        <v>136</v>
      </c>
      <c r="E60" s="39">
        <f t="shared" si="8"/>
        <v>755100</v>
      </c>
      <c r="F60" s="48">
        <v>755100</v>
      </c>
      <c r="G60" s="48">
        <v>656500</v>
      </c>
      <c r="H60" s="48"/>
      <c r="I60" s="48"/>
      <c r="J60" s="39">
        <f t="shared" si="9"/>
        <v>0</v>
      </c>
      <c r="K60" s="48"/>
      <c r="L60" s="48"/>
      <c r="M60" s="48"/>
      <c r="N60" s="48"/>
      <c r="O60" s="48"/>
      <c r="P60" s="52">
        <f t="shared" si="10"/>
        <v>755100</v>
      </c>
    </row>
    <row r="61" spans="1:16" s="23" customFormat="1" ht="36.75" customHeight="1">
      <c r="A61" s="33" t="s">
        <v>137</v>
      </c>
      <c r="B61" s="33"/>
      <c r="C61" s="33"/>
      <c r="D61" s="34" t="s">
        <v>138</v>
      </c>
      <c r="E61" s="35">
        <f>E62</f>
        <v>17452381</v>
      </c>
      <c r="F61" s="35">
        <f aca="true" t="shared" si="11" ref="F61:P61">F62</f>
        <v>17452381</v>
      </c>
      <c r="G61" s="35">
        <f t="shared" si="11"/>
        <v>11999900</v>
      </c>
      <c r="H61" s="35">
        <f t="shared" si="11"/>
        <v>1491282</v>
      </c>
      <c r="I61" s="35">
        <f t="shared" si="11"/>
        <v>0</v>
      </c>
      <c r="J61" s="35">
        <f t="shared" si="11"/>
        <v>131800</v>
      </c>
      <c r="K61" s="35">
        <f t="shared" si="11"/>
        <v>0</v>
      </c>
      <c r="L61" s="35">
        <f t="shared" si="11"/>
        <v>119800</v>
      </c>
      <c r="M61" s="35">
        <f t="shared" si="11"/>
        <v>92300</v>
      </c>
      <c r="N61" s="35">
        <f t="shared" si="11"/>
        <v>0</v>
      </c>
      <c r="O61" s="35">
        <f t="shared" si="11"/>
        <v>12000</v>
      </c>
      <c r="P61" s="35">
        <f t="shared" si="11"/>
        <v>17584181</v>
      </c>
    </row>
    <row r="62" spans="1:16" s="22" customFormat="1" ht="37.5" customHeight="1">
      <c r="A62" s="36" t="s">
        <v>139</v>
      </c>
      <c r="B62" s="36"/>
      <c r="C62" s="36"/>
      <c r="D62" s="37" t="s">
        <v>138</v>
      </c>
      <c r="E62" s="38">
        <f>SUM(E63:E76)</f>
        <v>17452381</v>
      </c>
      <c r="F62" s="38">
        <f>SUM(F63:F76)</f>
        <v>17452381</v>
      </c>
      <c r="G62" s="38">
        <f aca="true" t="shared" si="12" ref="G62:P62">SUM(G63:G76)</f>
        <v>11999900</v>
      </c>
      <c r="H62" s="38">
        <f t="shared" si="12"/>
        <v>1491282</v>
      </c>
      <c r="I62" s="38">
        <f t="shared" si="12"/>
        <v>0</v>
      </c>
      <c r="J62" s="38">
        <f t="shared" si="12"/>
        <v>131800</v>
      </c>
      <c r="K62" s="38">
        <f t="shared" si="12"/>
        <v>0</v>
      </c>
      <c r="L62" s="38">
        <f t="shared" si="12"/>
        <v>119800</v>
      </c>
      <c r="M62" s="38">
        <f t="shared" si="12"/>
        <v>92300</v>
      </c>
      <c r="N62" s="38">
        <f t="shared" si="12"/>
        <v>0</v>
      </c>
      <c r="O62" s="38">
        <f t="shared" si="12"/>
        <v>12000</v>
      </c>
      <c r="P62" s="38">
        <f t="shared" si="12"/>
        <v>17584181</v>
      </c>
    </row>
    <row r="63" spans="1:16" s="22" customFormat="1" ht="57.75" customHeight="1">
      <c r="A63" s="43" t="s">
        <v>140</v>
      </c>
      <c r="B63" s="43" t="s">
        <v>98</v>
      </c>
      <c r="C63" s="43" t="s">
        <v>25</v>
      </c>
      <c r="D63" s="6" t="s">
        <v>99</v>
      </c>
      <c r="E63" s="39">
        <f>F63+I63</f>
        <v>619832</v>
      </c>
      <c r="F63" s="45">
        <v>619832</v>
      </c>
      <c r="G63" s="45">
        <v>508600</v>
      </c>
      <c r="H63" s="46"/>
      <c r="I63" s="46"/>
      <c r="J63" s="53"/>
      <c r="K63" s="46"/>
      <c r="L63" s="46"/>
      <c r="M63" s="46"/>
      <c r="N63" s="46"/>
      <c r="O63" s="46"/>
      <c r="P63" s="52">
        <f>J63+E63</f>
        <v>619832</v>
      </c>
    </row>
    <row r="64" spans="1:16" s="18" customFormat="1" ht="36" customHeight="1">
      <c r="A64" s="4" t="s">
        <v>141</v>
      </c>
      <c r="B64" s="4" t="s">
        <v>142</v>
      </c>
      <c r="C64" s="4" t="s">
        <v>112</v>
      </c>
      <c r="D64" s="6" t="s">
        <v>143</v>
      </c>
      <c r="E64" s="39">
        <f>F64+I64</f>
        <v>3137956</v>
      </c>
      <c r="F64" s="48">
        <v>3137956</v>
      </c>
      <c r="G64" s="48">
        <v>2332100</v>
      </c>
      <c r="H64" s="48">
        <v>280789</v>
      </c>
      <c r="I64" s="48"/>
      <c r="J64" s="39">
        <f>L64+O64</f>
        <v>112600</v>
      </c>
      <c r="K64" s="48"/>
      <c r="L64" s="48">
        <v>112600</v>
      </c>
      <c r="M64" s="48">
        <v>92300</v>
      </c>
      <c r="N64" s="48"/>
      <c r="O64" s="48"/>
      <c r="P64" s="52">
        <f>J64+E64</f>
        <v>3250556</v>
      </c>
    </row>
    <row r="65" spans="1:16" s="18" customFormat="1" ht="36" customHeight="1">
      <c r="A65" s="4" t="s">
        <v>144</v>
      </c>
      <c r="B65" s="4" t="s">
        <v>145</v>
      </c>
      <c r="C65" s="4" t="s">
        <v>49</v>
      </c>
      <c r="D65" s="6" t="s">
        <v>146</v>
      </c>
      <c r="E65" s="39">
        <f>F65+I65</f>
        <v>40100</v>
      </c>
      <c r="F65" s="48">
        <v>40100</v>
      </c>
      <c r="G65" s="48"/>
      <c r="H65" s="48"/>
      <c r="I65" s="48"/>
      <c r="J65" s="39">
        <f aca="true" t="shared" si="13" ref="J65:J76">L65+O65</f>
        <v>0</v>
      </c>
      <c r="K65" s="48"/>
      <c r="L65" s="48"/>
      <c r="M65" s="48"/>
      <c r="N65" s="48"/>
      <c r="O65" s="48"/>
      <c r="P65" s="52">
        <f aca="true" t="shared" si="14" ref="P65:P76">J65+E65</f>
        <v>40100</v>
      </c>
    </row>
    <row r="66" spans="1:16" s="18" customFormat="1" ht="32.25" customHeight="1">
      <c r="A66" s="4" t="s">
        <v>147</v>
      </c>
      <c r="B66" s="4" t="s">
        <v>148</v>
      </c>
      <c r="C66" s="4" t="s">
        <v>149</v>
      </c>
      <c r="D66" s="6" t="s">
        <v>150</v>
      </c>
      <c r="E66" s="39">
        <f>F66+I66</f>
        <v>4019024</v>
      </c>
      <c r="F66" s="48">
        <v>4019024</v>
      </c>
      <c r="G66" s="48">
        <v>3201300</v>
      </c>
      <c r="H66" s="48">
        <v>191892</v>
      </c>
      <c r="I66" s="48"/>
      <c r="J66" s="39">
        <f t="shared" si="13"/>
        <v>0</v>
      </c>
      <c r="K66" s="48"/>
      <c r="L66" s="48"/>
      <c r="M66" s="48"/>
      <c r="N66" s="48"/>
      <c r="O66" s="48"/>
      <c r="P66" s="52">
        <f t="shared" si="14"/>
        <v>4019024</v>
      </c>
    </row>
    <row r="67" spans="1:16" s="18" customFormat="1" ht="32.25" customHeight="1">
      <c r="A67" s="4" t="s">
        <v>151</v>
      </c>
      <c r="B67" s="4" t="s">
        <v>152</v>
      </c>
      <c r="C67" s="4" t="s">
        <v>149</v>
      </c>
      <c r="D67" s="6" t="s">
        <v>153</v>
      </c>
      <c r="E67" s="39">
        <f aca="true" t="shared" si="15" ref="E67:E76">F67+I67</f>
        <v>326612</v>
      </c>
      <c r="F67" s="48">
        <v>326612</v>
      </c>
      <c r="G67" s="48">
        <v>212500</v>
      </c>
      <c r="H67" s="48">
        <v>64410</v>
      </c>
      <c r="I67" s="48"/>
      <c r="J67" s="39">
        <f t="shared" si="13"/>
        <v>0</v>
      </c>
      <c r="K67" s="48"/>
      <c r="L67" s="48"/>
      <c r="M67" s="48"/>
      <c r="N67" s="48"/>
      <c r="O67" s="48"/>
      <c r="P67" s="52">
        <f t="shared" si="14"/>
        <v>326612</v>
      </c>
    </row>
    <row r="68" spans="1:16" s="18" customFormat="1" ht="41.25" customHeight="1">
      <c r="A68" s="4" t="s">
        <v>154</v>
      </c>
      <c r="B68" s="4" t="s">
        <v>155</v>
      </c>
      <c r="C68" s="4" t="s">
        <v>156</v>
      </c>
      <c r="D68" s="6" t="s">
        <v>157</v>
      </c>
      <c r="E68" s="39">
        <f t="shared" si="15"/>
        <v>6405811</v>
      </c>
      <c r="F68" s="48">
        <v>6405811</v>
      </c>
      <c r="G68" s="48">
        <v>4435000</v>
      </c>
      <c r="H68" s="48">
        <v>931191</v>
      </c>
      <c r="I68" s="48"/>
      <c r="J68" s="39">
        <f t="shared" si="13"/>
        <v>19200</v>
      </c>
      <c r="K68" s="48"/>
      <c r="L68" s="48">
        <v>7200</v>
      </c>
      <c r="M68" s="48"/>
      <c r="N68" s="48"/>
      <c r="O68" s="48">
        <v>12000</v>
      </c>
      <c r="P68" s="52">
        <f t="shared" si="14"/>
        <v>6425011</v>
      </c>
    </row>
    <row r="69" spans="1:16" s="18" customFormat="1" ht="37.5" customHeight="1">
      <c r="A69" s="4" t="s">
        <v>158</v>
      </c>
      <c r="B69" s="4" t="s">
        <v>159</v>
      </c>
      <c r="C69" s="4" t="s">
        <v>160</v>
      </c>
      <c r="D69" s="6" t="s">
        <v>161</v>
      </c>
      <c r="E69" s="39">
        <f t="shared" si="15"/>
        <v>1200940</v>
      </c>
      <c r="F69" s="48">
        <v>1200940</v>
      </c>
      <c r="G69" s="48">
        <v>911200</v>
      </c>
      <c r="H69" s="48"/>
      <c r="I69" s="48"/>
      <c r="J69" s="39">
        <f t="shared" si="13"/>
        <v>0</v>
      </c>
      <c r="K69" s="48"/>
      <c r="L69" s="48"/>
      <c r="M69" s="48"/>
      <c r="N69" s="48"/>
      <c r="O69" s="48"/>
      <c r="P69" s="52">
        <f t="shared" si="14"/>
        <v>1200940</v>
      </c>
    </row>
    <row r="70" spans="1:16" s="18" customFormat="1" ht="32.25" customHeight="1">
      <c r="A70" s="5" t="s">
        <v>162</v>
      </c>
      <c r="B70" s="4" t="s">
        <v>163</v>
      </c>
      <c r="C70" s="4" t="s">
        <v>160</v>
      </c>
      <c r="D70" s="6" t="s">
        <v>164</v>
      </c>
      <c r="E70" s="39">
        <f t="shared" si="15"/>
        <v>99247</v>
      </c>
      <c r="F70" s="48">
        <v>99247</v>
      </c>
      <c r="G70" s="48"/>
      <c r="H70" s="48"/>
      <c r="I70" s="48"/>
      <c r="J70" s="39">
        <f t="shared" si="13"/>
        <v>0</v>
      </c>
      <c r="K70" s="48"/>
      <c r="L70" s="48"/>
      <c r="M70" s="48"/>
      <c r="N70" s="48"/>
      <c r="O70" s="48"/>
      <c r="P70" s="52">
        <f t="shared" si="14"/>
        <v>99247</v>
      </c>
    </row>
    <row r="71" spans="1:16" s="18" customFormat="1" ht="41.25" customHeight="1">
      <c r="A71" s="4" t="s">
        <v>165</v>
      </c>
      <c r="B71" s="4" t="s">
        <v>166</v>
      </c>
      <c r="C71" s="4" t="s">
        <v>135</v>
      </c>
      <c r="D71" s="6" t="s">
        <v>167</v>
      </c>
      <c r="E71" s="39">
        <f t="shared" si="15"/>
        <v>39580</v>
      </c>
      <c r="F71" s="48">
        <v>39580</v>
      </c>
      <c r="G71" s="48"/>
      <c r="H71" s="48"/>
      <c r="I71" s="48"/>
      <c r="J71" s="39">
        <f t="shared" si="13"/>
        <v>0</v>
      </c>
      <c r="K71" s="48"/>
      <c r="L71" s="48"/>
      <c r="M71" s="48"/>
      <c r="N71" s="48"/>
      <c r="O71" s="48"/>
      <c r="P71" s="52">
        <f t="shared" si="14"/>
        <v>39580</v>
      </c>
    </row>
    <row r="72" spans="1:16" s="18" customFormat="1" ht="41.25" customHeight="1">
      <c r="A72" s="4" t="s">
        <v>168</v>
      </c>
      <c r="B72" s="4" t="s">
        <v>169</v>
      </c>
      <c r="C72" s="4" t="s">
        <v>135</v>
      </c>
      <c r="D72" s="6" t="s">
        <v>170</v>
      </c>
      <c r="E72" s="39">
        <f t="shared" si="15"/>
        <v>1000</v>
      </c>
      <c r="F72" s="48">
        <v>1000</v>
      </c>
      <c r="G72" s="48"/>
      <c r="H72" s="48"/>
      <c r="I72" s="48"/>
      <c r="J72" s="39">
        <f t="shared" si="13"/>
        <v>0</v>
      </c>
      <c r="K72" s="48"/>
      <c r="L72" s="48"/>
      <c r="M72" s="48"/>
      <c r="N72" s="48"/>
      <c r="O72" s="48"/>
      <c r="P72" s="52">
        <f t="shared" si="14"/>
        <v>1000</v>
      </c>
    </row>
    <row r="73" spans="1:16" s="18" customFormat="1" ht="41.25" customHeight="1">
      <c r="A73" s="4" t="s">
        <v>171</v>
      </c>
      <c r="B73" s="4" t="s">
        <v>172</v>
      </c>
      <c r="C73" s="4" t="s">
        <v>135</v>
      </c>
      <c r="D73" s="6" t="s">
        <v>173</v>
      </c>
      <c r="E73" s="39">
        <f t="shared" si="15"/>
        <v>710200</v>
      </c>
      <c r="F73" s="48">
        <v>710200</v>
      </c>
      <c r="G73" s="48"/>
      <c r="H73" s="48"/>
      <c r="I73" s="48"/>
      <c r="J73" s="39">
        <f t="shared" si="13"/>
        <v>0</v>
      </c>
      <c r="K73" s="48"/>
      <c r="L73" s="48"/>
      <c r="M73" s="48"/>
      <c r="N73" s="48"/>
      <c r="O73" s="48"/>
      <c r="P73" s="52">
        <f t="shared" si="14"/>
        <v>710200</v>
      </c>
    </row>
    <row r="74" spans="1:16" s="18" customFormat="1" ht="34.5" customHeight="1">
      <c r="A74" s="4" t="s">
        <v>174</v>
      </c>
      <c r="B74" s="4" t="s">
        <v>175</v>
      </c>
      <c r="C74" s="4" t="s">
        <v>135</v>
      </c>
      <c r="D74" s="6" t="s">
        <v>176</v>
      </c>
      <c r="E74" s="39">
        <f t="shared" si="15"/>
        <v>593179</v>
      </c>
      <c r="F74" s="48">
        <v>593179</v>
      </c>
      <c r="G74" s="48">
        <v>399200</v>
      </c>
      <c r="H74" s="48">
        <v>23000</v>
      </c>
      <c r="I74" s="48"/>
      <c r="J74" s="39">
        <f t="shared" si="13"/>
        <v>0</v>
      </c>
      <c r="K74" s="48"/>
      <c r="L74" s="48"/>
      <c r="M74" s="48"/>
      <c r="N74" s="48"/>
      <c r="O74" s="48"/>
      <c r="P74" s="52">
        <f t="shared" si="14"/>
        <v>593179</v>
      </c>
    </row>
    <row r="75" spans="1:16" s="18" customFormat="1" ht="63" customHeight="1">
      <c r="A75" s="4" t="s">
        <v>177</v>
      </c>
      <c r="B75" s="4" t="s">
        <v>178</v>
      </c>
      <c r="C75" s="4" t="s">
        <v>135</v>
      </c>
      <c r="D75" s="6" t="s">
        <v>179</v>
      </c>
      <c r="E75" s="39">
        <f t="shared" si="15"/>
        <v>13000</v>
      </c>
      <c r="F75" s="48">
        <v>13000</v>
      </c>
      <c r="G75" s="48"/>
      <c r="H75" s="48"/>
      <c r="I75" s="48"/>
      <c r="J75" s="39">
        <f t="shared" si="13"/>
        <v>0</v>
      </c>
      <c r="K75" s="48"/>
      <c r="L75" s="48"/>
      <c r="M75" s="48"/>
      <c r="N75" s="48"/>
      <c r="O75" s="48"/>
      <c r="P75" s="52">
        <f t="shared" si="14"/>
        <v>13000</v>
      </c>
    </row>
    <row r="76" spans="1:16" s="18" customFormat="1" ht="53.25" customHeight="1">
      <c r="A76" s="4" t="s">
        <v>180</v>
      </c>
      <c r="B76" s="4" t="s">
        <v>181</v>
      </c>
      <c r="C76" s="4" t="s">
        <v>135</v>
      </c>
      <c r="D76" s="6" t="s">
        <v>182</v>
      </c>
      <c r="E76" s="39">
        <f t="shared" si="15"/>
        <v>245900</v>
      </c>
      <c r="F76" s="48">
        <v>245900</v>
      </c>
      <c r="G76" s="48"/>
      <c r="H76" s="48"/>
      <c r="I76" s="48"/>
      <c r="J76" s="39">
        <f t="shared" si="13"/>
        <v>0</v>
      </c>
      <c r="K76" s="48"/>
      <c r="L76" s="48"/>
      <c r="M76" s="48"/>
      <c r="N76" s="48"/>
      <c r="O76" s="48"/>
      <c r="P76" s="52">
        <f t="shared" si="14"/>
        <v>245900</v>
      </c>
    </row>
    <row r="77" spans="1:16" s="19" customFormat="1" ht="35.25" customHeight="1">
      <c r="A77" s="33" t="s">
        <v>183</v>
      </c>
      <c r="B77" s="33"/>
      <c r="C77" s="33"/>
      <c r="D77" s="34" t="s">
        <v>184</v>
      </c>
      <c r="E77" s="35">
        <f>E78</f>
        <v>2215700</v>
      </c>
      <c r="F77" s="35">
        <f aca="true" t="shared" si="16" ref="F77:P77">F78</f>
        <v>1807000</v>
      </c>
      <c r="G77" s="35">
        <f t="shared" si="16"/>
        <v>1469300</v>
      </c>
      <c r="H77" s="35">
        <f t="shared" si="16"/>
        <v>0</v>
      </c>
      <c r="I77" s="35">
        <f t="shared" si="16"/>
        <v>0</v>
      </c>
      <c r="J77" s="35">
        <f t="shared" si="16"/>
        <v>2010000</v>
      </c>
      <c r="K77" s="35">
        <f t="shared" si="16"/>
        <v>2010000</v>
      </c>
      <c r="L77" s="35">
        <f t="shared" si="16"/>
        <v>0</v>
      </c>
      <c r="M77" s="35">
        <f t="shared" si="16"/>
        <v>0</v>
      </c>
      <c r="N77" s="35">
        <f t="shared" si="16"/>
        <v>0</v>
      </c>
      <c r="O77" s="35">
        <f t="shared" si="16"/>
        <v>2010000</v>
      </c>
      <c r="P77" s="35">
        <f t="shared" si="16"/>
        <v>4225700</v>
      </c>
    </row>
    <row r="78" spans="1:16" s="20" customFormat="1" ht="35.25" customHeight="1">
      <c r="A78" s="36" t="s">
        <v>185</v>
      </c>
      <c r="B78" s="36"/>
      <c r="C78" s="36"/>
      <c r="D78" s="37" t="s">
        <v>184</v>
      </c>
      <c r="E78" s="38">
        <f>SUM(E79:E83)</f>
        <v>2215700</v>
      </c>
      <c r="F78" s="38">
        <f aca="true" t="shared" si="17" ref="F78:P78">SUM(F79:F83)</f>
        <v>1807000</v>
      </c>
      <c r="G78" s="38">
        <f t="shared" si="17"/>
        <v>1469300</v>
      </c>
      <c r="H78" s="38">
        <f t="shared" si="17"/>
        <v>0</v>
      </c>
      <c r="I78" s="38">
        <f t="shared" si="17"/>
        <v>0</v>
      </c>
      <c r="J78" s="38">
        <f t="shared" si="17"/>
        <v>2010000</v>
      </c>
      <c r="K78" s="38">
        <f t="shared" si="17"/>
        <v>2010000</v>
      </c>
      <c r="L78" s="38">
        <f t="shared" si="17"/>
        <v>0</v>
      </c>
      <c r="M78" s="38">
        <f t="shared" si="17"/>
        <v>0</v>
      </c>
      <c r="N78" s="38">
        <f t="shared" si="17"/>
        <v>0</v>
      </c>
      <c r="O78" s="38">
        <f t="shared" si="17"/>
        <v>2010000</v>
      </c>
      <c r="P78" s="38">
        <f t="shared" si="17"/>
        <v>4225700</v>
      </c>
    </row>
    <row r="79" spans="1:16" s="22" customFormat="1" ht="39.75" customHeight="1">
      <c r="A79" s="4" t="s">
        <v>186</v>
      </c>
      <c r="B79" s="4" t="s">
        <v>98</v>
      </c>
      <c r="C79" s="4" t="s">
        <v>25</v>
      </c>
      <c r="D79" s="6" t="s">
        <v>99</v>
      </c>
      <c r="E79" s="39">
        <f>F79+I79</f>
        <v>1807000</v>
      </c>
      <c r="F79" s="48">
        <v>1807000</v>
      </c>
      <c r="G79" s="48">
        <v>1469300</v>
      </c>
      <c r="H79" s="48"/>
      <c r="I79" s="48"/>
      <c r="J79" s="39">
        <f>L79+O79</f>
        <v>0</v>
      </c>
      <c r="K79" s="48"/>
      <c r="L79" s="48"/>
      <c r="M79" s="48"/>
      <c r="N79" s="48"/>
      <c r="O79" s="48"/>
      <c r="P79" s="52">
        <f>J79+E79</f>
        <v>1807000</v>
      </c>
    </row>
    <row r="80" spans="1:16" s="22" customFormat="1" ht="36" customHeight="1">
      <c r="A80" s="4" t="s">
        <v>187</v>
      </c>
      <c r="B80" s="4" t="s">
        <v>188</v>
      </c>
      <c r="C80" s="4" t="s">
        <v>29</v>
      </c>
      <c r="D80" s="6" t="s">
        <v>189</v>
      </c>
      <c r="E80" s="39">
        <v>408700</v>
      </c>
      <c r="F80" s="48"/>
      <c r="G80" s="48"/>
      <c r="H80" s="48"/>
      <c r="I80" s="48"/>
      <c r="J80" s="39">
        <f>L80+O80</f>
        <v>0</v>
      </c>
      <c r="K80" s="48">
        <f>952356-500000-126600-207562-63000-40246-14948</f>
        <v>0</v>
      </c>
      <c r="L80" s="48"/>
      <c r="M80" s="48"/>
      <c r="N80" s="48"/>
      <c r="O80" s="48">
        <f>952356-500000-126600-207562-63000-40246-14948</f>
        <v>0</v>
      </c>
      <c r="P80" s="52">
        <f>J80+E80</f>
        <v>408700</v>
      </c>
    </row>
    <row r="81" spans="1:16" s="22" customFormat="1" ht="36.75" customHeight="1">
      <c r="A81" s="4" t="s">
        <v>190</v>
      </c>
      <c r="B81" s="4" t="s">
        <v>191</v>
      </c>
      <c r="C81" s="4" t="s">
        <v>28</v>
      </c>
      <c r="D81" s="6" t="s">
        <v>192</v>
      </c>
      <c r="E81" s="39">
        <f>F81+I81</f>
        <v>0</v>
      </c>
      <c r="F81" s="48"/>
      <c r="G81" s="48"/>
      <c r="H81" s="48"/>
      <c r="I81" s="48"/>
      <c r="J81" s="39">
        <f>L81+O81</f>
        <v>2010000</v>
      </c>
      <c r="K81" s="48">
        <v>2010000</v>
      </c>
      <c r="L81" s="48"/>
      <c r="M81" s="48"/>
      <c r="N81" s="48"/>
      <c r="O81" s="48">
        <v>2010000</v>
      </c>
      <c r="P81" s="52">
        <f>J81+E81</f>
        <v>2010000</v>
      </c>
    </row>
    <row r="82" spans="1:16" s="22" customFormat="1" ht="36.75" customHeight="1">
      <c r="A82" s="4"/>
      <c r="B82" s="4"/>
      <c r="C82" s="4"/>
      <c r="D82" s="6"/>
      <c r="E82" s="39">
        <f>F82+I82</f>
        <v>0</v>
      </c>
      <c r="F82" s="48"/>
      <c r="G82" s="48"/>
      <c r="H82" s="48"/>
      <c r="I82" s="48"/>
      <c r="J82" s="39">
        <f>L82+O82</f>
        <v>0</v>
      </c>
      <c r="K82" s="48"/>
      <c r="L82" s="48"/>
      <c r="M82" s="48"/>
      <c r="N82" s="48"/>
      <c r="O82" s="48"/>
      <c r="P82" s="52">
        <f>J82+E82</f>
        <v>0</v>
      </c>
    </row>
    <row r="83" spans="1:16" s="18" customFormat="1" ht="41.25" customHeight="1">
      <c r="A83" s="4"/>
      <c r="B83" s="4"/>
      <c r="C83" s="4"/>
      <c r="D83" s="10"/>
      <c r="E83" s="39">
        <f>F83+I83</f>
        <v>0</v>
      </c>
      <c r="F83" s="48"/>
      <c r="G83" s="48"/>
      <c r="H83" s="48"/>
      <c r="I83" s="48"/>
      <c r="J83" s="39">
        <f>L83+O83</f>
        <v>0</v>
      </c>
      <c r="K83" s="48"/>
      <c r="L83" s="48"/>
      <c r="M83" s="48"/>
      <c r="N83" s="48"/>
      <c r="O83" s="48"/>
      <c r="P83" s="52">
        <f>J83+E83</f>
        <v>0</v>
      </c>
    </row>
    <row r="84" spans="1:16" s="18" customFormat="1" ht="31.5" customHeight="1">
      <c r="A84" s="54" t="s">
        <v>4</v>
      </c>
      <c r="B84" s="54" t="s">
        <v>4</v>
      </c>
      <c r="C84" s="54" t="s">
        <v>4</v>
      </c>
      <c r="D84" s="54" t="s">
        <v>193</v>
      </c>
      <c r="E84" s="55">
        <f aca="true" t="shared" si="18" ref="E84:P84">E16+E47+E61+E77</f>
        <v>262895791.74</v>
      </c>
      <c r="F84" s="55">
        <f t="shared" si="18"/>
        <v>262487091.74</v>
      </c>
      <c r="G84" s="55">
        <f t="shared" si="18"/>
        <v>167073887</v>
      </c>
      <c r="H84" s="55">
        <f t="shared" si="18"/>
        <v>13608740</v>
      </c>
      <c r="I84" s="55">
        <f t="shared" si="18"/>
        <v>0</v>
      </c>
      <c r="J84" s="55">
        <f t="shared" si="18"/>
        <v>17712400.09</v>
      </c>
      <c r="K84" s="55">
        <f t="shared" si="18"/>
        <v>16695000.09</v>
      </c>
      <c r="L84" s="55">
        <f t="shared" si="18"/>
        <v>718000</v>
      </c>
      <c r="M84" s="55">
        <f t="shared" si="18"/>
        <v>92300</v>
      </c>
      <c r="N84" s="55">
        <f t="shared" si="18"/>
        <v>0</v>
      </c>
      <c r="O84" s="55">
        <f t="shared" si="18"/>
        <v>16994400.09</v>
      </c>
      <c r="P84" s="55">
        <f t="shared" si="18"/>
        <v>280608191.83</v>
      </c>
    </row>
    <row r="86" spans="1:16" s="24" customFormat="1" ht="52.5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</row>
    <row r="89" spans="1:16" s="25" customFormat="1" ht="20.25">
      <c r="A89" s="56"/>
      <c r="B89" s="57"/>
      <c r="C89" s="57"/>
      <c r="D89" s="58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>
        <f>'[1]додаток1'!F73+'[1]Додаток 2'!F12-'[1]Додаток 3'!O120</f>
        <v>0</v>
      </c>
      <c r="P89" s="59"/>
    </row>
  </sheetData>
  <sheetProtection/>
  <mergeCells count="30">
    <mergeCell ref="M13:M14"/>
    <mergeCell ref="N13:N14"/>
    <mergeCell ref="O12:O14"/>
    <mergeCell ref="P11:P14"/>
    <mergeCell ref="A86:P86"/>
    <mergeCell ref="A11:A14"/>
    <mergeCell ref="B11:B14"/>
    <mergeCell ref="C11:C14"/>
    <mergeCell ref="D11:D14"/>
    <mergeCell ref="E12:E14"/>
    <mergeCell ref="F12:F14"/>
    <mergeCell ref="G13:G14"/>
    <mergeCell ref="H13:H14"/>
    <mergeCell ref="I12:I14"/>
    <mergeCell ref="B7:P7"/>
    <mergeCell ref="A8:B8"/>
    <mergeCell ref="A9:B9"/>
    <mergeCell ref="E11:I11"/>
    <mergeCell ref="J11:O11"/>
    <mergeCell ref="G12:H12"/>
    <mergeCell ref="M12:N12"/>
    <mergeCell ref="J12:J14"/>
    <mergeCell ref="K12:K14"/>
    <mergeCell ref="L12:L14"/>
    <mergeCell ref="M1:P1"/>
    <mergeCell ref="M2:P2"/>
    <mergeCell ref="M3:P3"/>
    <mergeCell ref="M4:P4"/>
    <mergeCell ref="L5:P5"/>
    <mergeCell ref="L6:P6"/>
  </mergeCells>
  <printOptions/>
  <pageMargins left="0.2755905511811024" right="0.1968503937007874" top="0.59" bottom="0.41" header="0.15748031496062992" footer="0"/>
  <pageSetup fitToHeight="10" fitToWidth="1" horizontalDpi="600" verticalDpi="600" orientation="landscape" paperSize="9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Вита</cp:lastModifiedBy>
  <cp:lastPrinted>2021-01-06T07:17:16Z</cp:lastPrinted>
  <dcterms:created xsi:type="dcterms:W3CDTF">2010-12-30T07:19:15Z</dcterms:created>
  <dcterms:modified xsi:type="dcterms:W3CDTF">2021-07-09T12:07:59Z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1049-11.2.0.9635</vt:lpwstr>
  </property>
</Properties>
</file>