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65" windowWidth="10920" windowHeight="9675"/>
  </bookViews>
  <sheets>
    <sheet name="Доходи" sheetId="8" r:id="rId1"/>
    <sheet name="Видатки " sheetId="10" r:id="rId2"/>
  </sheets>
  <definedNames>
    <definedName name="_xlnm.Print_Titles" localSheetId="0">Доходи!$A:$C,Доходи!$5:$6</definedName>
    <definedName name="_xlnm.Print_Area" localSheetId="0">Доходи!$A$1:$H$98</definedName>
  </definedNames>
  <calcPr calcId="144525"/>
</workbook>
</file>

<file path=xl/calcChain.xml><?xml version="1.0" encoding="utf-8"?>
<calcChain xmlns="http://schemas.openxmlformats.org/spreadsheetml/2006/main">
  <c r="I230" i="10" l="1"/>
  <c r="H230" i="10"/>
  <c r="G230" i="10"/>
  <c r="I229" i="10"/>
  <c r="H229" i="10"/>
  <c r="G229" i="10"/>
  <c r="I228" i="10"/>
  <c r="H228" i="10"/>
  <c r="G228" i="10"/>
  <c r="I227" i="10"/>
  <c r="H227" i="10"/>
  <c r="G227" i="10"/>
  <c r="I226" i="10"/>
  <c r="H226" i="10"/>
  <c r="G226" i="10"/>
  <c r="I225" i="10"/>
  <c r="H225" i="10"/>
  <c r="G225" i="10"/>
  <c r="I224" i="10"/>
  <c r="H224" i="10"/>
  <c r="G224" i="10"/>
  <c r="I223" i="10"/>
  <c r="H223" i="10"/>
  <c r="G223" i="10"/>
  <c r="F222" i="10"/>
  <c r="G222" i="10" s="1"/>
  <c r="E222" i="10"/>
  <c r="E231" i="10" s="1"/>
  <c r="D222" i="10"/>
  <c r="I222" i="10" s="1"/>
  <c r="I221" i="10"/>
  <c r="H221" i="10"/>
  <c r="G221" i="10"/>
  <c r="I220" i="10"/>
  <c r="H220" i="10"/>
  <c r="G220" i="10"/>
  <c r="I219" i="10"/>
  <c r="H219" i="10"/>
  <c r="G219" i="10"/>
  <c r="I218" i="10"/>
  <c r="H218" i="10"/>
  <c r="G218" i="10"/>
  <c r="I217" i="10"/>
  <c r="H217" i="10"/>
  <c r="G217" i="10"/>
  <c r="I216" i="10"/>
  <c r="F216" i="10"/>
  <c r="E216" i="10"/>
  <c r="H216" i="10" s="1"/>
  <c r="D216" i="10"/>
  <c r="I215" i="10"/>
  <c r="H215" i="10"/>
  <c r="G215" i="10"/>
  <c r="I214" i="10"/>
  <c r="H214" i="10"/>
  <c r="G214" i="10"/>
  <c r="I213" i="10"/>
  <c r="H213" i="10"/>
  <c r="G213" i="10"/>
  <c r="I212" i="10"/>
  <c r="H212" i="10"/>
  <c r="G212" i="10"/>
  <c r="I211" i="10"/>
  <c r="H211" i="10"/>
  <c r="G211" i="10"/>
  <c r="I210" i="10"/>
  <c r="H210" i="10"/>
  <c r="G210" i="10"/>
  <c r="I209" i="10"/>
  <c r="H209" i="10"/>
  <c r="G209" i="10"/>
  <c r="I208" i="10"/>
  <c r="H208" i="10"/>
  <c r="G208" i="10"/>
  <c r="I207" i="10"/>
  <c r="H207" i="10"/>
  <c r="G207" i="10"/>
  <c r="I206" i="10"/>
  <c r="H206" i="10"/>
  <c r="G206" i="10"/>
  <c r="I204" i="10"/>
  <c r="H204" i="10"/>
  <c r="G204" i="10"/>
  <c r="I203" i="10"/>
  <c r="H203" i="10"/>
  <c r="G203" i="10"/>
  <c r="I202" i="10"/>
  <c r="H202" i="10"/>
  <c r="G202" i="10"/>
  <c r="I201" i="10"/>
  <c r="H201" i="10"/>
  <c r="G201" i="10"/>
  <c r="I200" i="10"/>
  <c r="F200" i="10"/>
  <c r="E200" i="10"/>
  <c r="H200" i="10" s="1"/>
  <c r="D200" i="10"/>
  <c r="I199" i="10"/>
  <c r="F199" i="10"/>
  <c r="E199" i="10"/>
  <c r="H199" i="10" s="1"/>
  <c r="D199" i="10"/>
  <c r="I195" i="10"/>
  <c r="H195" i="10"/>
  <c r="G195" i="10"/>
  <c r="I194" i="10"/>
  <c r="H194" i="10"/>
  <c r="G194" i="10"/>
  <c r="I193" i="10"/>
  <c r="H193" i="10"/>
  <c r="G193" i="10"/>
  <c r="I192" i="10"/>
  <c r="H192" i="10"/>
  <c r="G192" i="10"/>
  <c r="I191" i="10"/>
  <c r="H191" i="10"/>
  <c r="G191" i="10"/>
  <c r="I190" i="10"/>
  <c r="H190" i="10"/>
  <c r="G190" i="10"/>
  <c r="I189" i="10"/>
  <c r="H189" i="10"/>
  <c r="G189" i="10"/>
  <c r="I188" i="10"/>
  <c r="H188" i="10"/>
  <c r="G188" i="10"/>
  <c r="I187" i="10"/>
  <c r="H187" i="10"/>
  <c r="G187" i="10"/>
  <c r="I186" i="10"/>
  <c r="H186" i="10"/>
  <c r="G186" i="10"/>
  <c r="I185" i="10"/>
  <c r="H185" i="10"/>
  <c r="G185" i="10"/>
  <c r="I184" i="10"/>
  <c r="H184" i="10"/>
  <c r="G184" i="10"/>
  <c r="I183" i="10"/>
  <c r="F183" i="10"/>
  <c r="E183" i="10"/>
  <c r="H183" i="10" s="1"/>
  <c r="D183" i="10"/>
  <c r="I182" i="10"/>
  <c r="H182" i="10"/>
  <c r="G182" i="10"/>
  <c r="I181" i="10"/>
  <c r="H181" i="10"/>
  <c r="G181" i="10"/>
  <c r="I180" i="10"/>
  <c r="H180" i="10"/>
  <c r="G180" i="10"/>
  <c r="I179" i="10"/>
  <c r="H179" i="10"/>
  <c r="G179" i="10"/>
  <c r="I178" i="10"/>
  <c r="H178" i="10"/>
  <c r="G178" i="10"/>
  <c r="F177" i="10"/>
  <c r="G177" i="10" s="1"/>
  <c r="E177" i="10"/>
  <c r="D177" i="10"/>
  <c r="I177" i="10" s="1"/>
  <c r="I176" i="10"/>
  <c r="H176" i="10"/>
  <c r="G176" i="10"/>
  <c r="I175" i="10"/>
  <c r="H175" i="10"/>
  <c r="G175" i="10"/>
  <c r="I174" i="10"/>
  <c r="H174" i="10"/>
  <c r="G174" i="10"/>
  <c r="I173" i="10"/>
  <c r="H173" i="10"/>
  <c r="G173" i="10"/>
  <c r="I172" i="10"/>
  <c r="H172" i="10"/>
  <c r="G172" i="10"/>
  <c r="I171" i="10"/>
  <c r="H171" i="10"/>
  <c r="G171" i="10"/>
  <c r="I170" i="10"/>
  <c r="H170" i="10"/>
  <c r="G170" i="10"/>
  <c r="I169" i="10"/>
  <c r="F169" i="10"/>
  <c r="E169" i="10"/>
  <c r="H169" i="10" s="1"/>
  <c r="D169" i="10"/>
  <c r="I168" i="10"/>
  <c r="H168" i="10"/>
  <c r="G168" i="10"/>
  <c r="I167" i="10"/>
  <c r="H167" i="10"/>
  <c r="G167" i="10"/>
  <c r="I166" i="10"/>
  <c r="H166" i="10"/>
  <c r="G166" i="10"/>
  <c r="I165" i="10"/>
  <c r="H165" i="10"/>
  <c r="G165" i="10"/>
  <c r="I164" i="10"/>
  <c r="H164" i="10"/>
  <c r="G164" i="10"/>
  <c r="I163" i="10"/>
  <c r="H163" i="10"/>
  <c r="G163" i="10"/>
  <c r="I162" i="10"/>
  <c r="H162" i="10"/>
  <c r="G162" i="10"/>
  <c r="I161" i="10"/>
  <c r="H161" i="10"/>
  <c r="G161" i="10"/>
  <c r="I160" i="10"/>
  <c r="H160" i="10"/>
  <c r="G160" i="10"/>
  <c r="I159" i="10"/>
  <c r="H159" i="10"/>
  <c r="G159" i="10"/>
  <c r="I158" i="10"/>
  <c r="H158" i="10"/>
  <c r="G158" i="10"/>
  <c r="F157" i="10"/>
  <c r="G157" i="10" s="1"/>
  <c r="E157" i="10"/>
  <c r="D157" i="10"/>
  <c r="I157" i="10" s="1"/>
  <c r="I156" i="10"/>
  <c r="H156" i="10"/>
  <c r="G156" i="10"/>
  <c r="I155" i="10"/>
  <c r="H155" i="10"/>
  <c r="G155" i="10"/>
  <c r="I154" i="10"/>
  <c r="H154" i="10"/>
  <c r="G154" i="10"/>
  <c r="I153" i="10"/>
  <c r="H153" i="10"/>
  <c r="G153" i="10"/>
  <c r="I152" i="10"/>
  <c r="H152" i="10"/>
  <c r="G152" i="10"/>
  <c r="I151" i="10"/>
  <c r="H151" i="10"/>
  <c r="G151" i="10"/>
  <c r="I150" i="10"/>
  <c r="H150" i="10"/>
  <c r="G150" i="10"/>
  <c r="I149" i="10"/>
  <c r="H149" i="10"/>
  <c r="G149" i="10"/>
  <c r="I148" i="10"/>
  <c r="H148" i="10"/>
  <c r="G148" i="10"/>
  <c r="I147" i="10"/>
  <c r="F147" i="10"/>
  <c r="E147" i="10"/>
  <c r="H147" i="10" s="1"/>
  <c r="D147" i="10"/>
  <c r="I146" i="10"/>
  <c r="H146" i="10"/>
  <c r="G146" i="10"/>
  <c r="I145" i="10"/>
  <c r="H145" i="10"/>
  <c r="G145" i="10"/>
  <c r="I144" i="10"/>
  <c r="H144" i="10"/>
  <c r="G144" i="10"/>
  <c r="I143" i="10"/>
  <c r="H143" i="10"/>
  <c r="G143" i="10"/>
  <c r="I142" i="10"/>
  <c r="H142" i="10"/>
  <c r="G142" i="10"/>
  <c r="I141" i="10"/>
  <c r="H141" i="10"/>
  <c r="G141" i="10"/>
  <c r="I140" i="10"/>
  <c r="H140" i="10"/>
  <c r="G140" i="10"/>
  <c r="I139" i="10"/>
  <c r="H139" i="10"/>
  <c r="G139" i="10"/>
  <c r="I138" i="10"/>
  <c r="H138" i="10"/>
  <c r="G138" i="10"/>
  <c r="I137" i="10"/>
  <c r="H137" i="10"/>
  <c r="G137" i="10"/>
  <c r="I136" i="10"/>
  <c r="F136" i="10"/>
  <c r="E136" i="10"/>
  <c r="H136" i="10" s="1"/>
  <c r="D136" i="10"/>
  <c r="I135" i="10"/>
  <c r="H135" i="10"/>
  <c r="I134" i="10"/>
  <c r="H134" i="10"/>
  <c r="G134" i="10"/>
  <c r="I133" i="10"/>
  <c r="H133" i="10"/>
  <c r="G133" i="10"/>
  <c r="I132" i="10"/>
  <c r="H132" i="10"/>
  <c r="G132" i="10"/>
  <c r="I131" i="10"/>
  <c r="H131" i="10"/>
  <c r="G131" i="10"/>
  <c r="I130" i="10"/>
  <c r="H130" i="10"/>
  <c r="G130" i="10"/>
  <c r="I129" i="10"/>
  <c r="H129" i="10"/>
  <c r="G129" i="10"/>
  <c r="I128" i="10"/>
  <c r="H128" i="10"/>
  <c r="G128" i="10"/>
  <c r="I127" i="10"/>
  <c r="H127" i="10"/>
  <c r="G127" i="10"/>
  <c r="I126" i="10"/>
  <c r="H126" i="10"/>
  <c r="G126" i="10"/>
  <c r="I125" i="10"/>
  <c r="H125" i="10"/>
  <c r="G125" i="10"/>
  <c r="I124" i="10"/>
  <c r="H124" i="10"/>
  <c r="G124" i="10"/>
  <c r="F123" i="10"/>
  <c r="G123" i="10" s="1"/>
  <c r="E123" i="10"/>
  <c r="D123" i="10"/>
  <c r="I123" i="10" s="1"/>
  <c r="F122" i="10"/>
  <c r="F197" i="10" s="1"/>
  <c r="D122" i="10"/>
  <c r="D197" i="10" s="1"/>
  <c r="I197" i="10" s="1"/>
  <c r="I121" i="10"/>
  <c r="H121" i="10"/>
  <c r="G121" i="10"/>
  <c r="I120" i="10"/>
  <c r="H120" i="10"/>
  <c r="G120" i="10"/>
  <c r="I119" i="10"/>
  <c r="H119" i="10"/>
  <c r="G119" i="10"/>
  <c r="I118" i="10"/>
  <c r="H118" i="10"/>
  <c r="G118" i="10"/>
  <c r="I117" i="10"/>
  <c r="H117" i="10"/>
  <c r="G117" i="10"/>
  <c r="I116" i="10"/>
  <c r="F116" i="10"/>
  <c r="E116" i="10"/>
  <c r="H116" i="10" s="1"/>
  <c r="D116" i="10"/>
  <c r="I115" i="10"/>
  <c r="H115" i="10"/>
  <c r="G115" i="10"/>
  <c r="I114" i="10"/>
  <c r="H114" i="10"/>
  <c r="G114" i="10"/>
  <c r="I113" i="10"/>
  <c r="H113" i="10"/>
  <c r="G113" i="10"/>
  <c r="I112" i="10"/>
  <c r="H112" i="10"/>
  <c r="G112" i="10"/>
  <c r="I111" i="10"/>
  <c r="H111" i="10"/>
  <c r="G111" i="10"/>
  <c r="I110" i="10"/>
  <c r="H110" i="10"/>
  <c r="G110" i="10"/>
  <c r="I109" i="10"/>
  <c r="H109" i="10"/>
  <c r="G109" i="10"/>
  <c r="F108" i="10"/>
  <c r="G108" i="10" s="1"/>
  <c r="E108" i="10"/>
  <c r="D108" i="10"/>
  <c r="I108" i="10" s="1"/>
  <c r="I107" i="10"/>
  <c r="H107" i="10"/>
  <c r="G107" i="10"/>
  <c r="I106" i="10"/>
  <c r="H106" i="10"/>
  <c r="G106" i="10"/>
  <c r="I105" i="10"/>
  <c r="H105" i="10"/>
  <c r="G105" i="10"/>
  <c r="I104" i="10"/>
  <c r="H104" i="10"/>
  <c r="G104" i="10"/>
  <c r="I103" i="10"/>
  <c r="H103" i="10"/>
  <c r="G103" i="10"/>
  <c r="I102" i="10"/>
  <c r="H102" i="10"/>
  <c r="G102" i="10"/>
  <c r="I101" i="10"/>
  <c r="H101" i="10"/>
  <c r="G101" i="10"/>
  <c r="I100" i="10"/>
  <c r="H100" i="10"/>
  <c r="G100" i="10"/>
  <c r="I99" i="10"/>
  <c r="H99" i="10"/>
  <c r="G99" i="10"/>
  <c r="I98" i="10"/>
  <c r="F98" i="10"/>
  <c r="E98" i="10"/>
  <c r="H98" i="10" s="1"/>
  <c r="D98" i="10"/>
  <c r="I97" i="10"/>
  <c r="H97" i="10"/>
  <c r="G97" i="10"/>
  <c r="I96" i="10"/>
  <c r="H96" i="10"/>
  <c r="G96" i="10"/>
  <c r="I95" i="10"/>
  <c r="H95" i="10"/>
  <c r="G95" i="10"/>
  <c r="I94" i="10"/>
  <c r="H94" i="10"/>
  <c r="G94" i="10"/>
  <c r="I93" i="10"/>
  <c r="H93" i="10"/>
  <c r="G93" i="10"/>
  <c r="I92" i="10"/>
  <c r="H92" i="10"/>
  <c r="G92" i="10"/>
  <c r="I91" i="10"/>
  <c r="H91" i="10"/>
  <c r="G91" i="10"/>
  <c r="F90" i="10"/>
  <c r="G90" i="10" s="1"/>
  <c r="E90" i="10"/>
  <c r="D90" i="10"/>
  <c r="I90" i="10" s="1"/>
  <c r="I89" i="10"/>
  <c r="H89" i="10"/>
  <c r="G89" i="10"/>
  <c r="I88" i="10"/>
  <c r="H88" i="10"/>
  <c r="G88" i="10"/>
  <c r="I87" i="10"/>
  <c r="H87" i="10"/>
  <c r="G87" i="10"/>
  <c r="I86" i="10"/>
  <c r="H86" i="10"/>
  <c r="G86" i="10"/>
  <c r="I85" i="10"/>
  <c r="H85" i="10"/>
  <c r="G85" i="10"/>
  <c r="I84" i="10"/>
  <c r="H84" i="10"/>
  <c r="G84" i="10"/>
  <c r="I83" i="10"/>
  <c r="H83" i="10"/>
  <c r="G83" i="10"/>
  <c r="I82" i="10"/>
  <c r="H82" i="10"/>
  <c r="G82" i="10"/>
  <c r="I81" i="10"/>
  <c r="H81" i="10"/>
  <c r="G81" i="10"/>
  <c r="I80" i="10"/>
  <c r="H80" i="10"/>
  <c r="G80" i="10"/>
  <c r="F79" i="10"/>
  <c r="G79" i="10" s="1"/>
  <c r="E79" i="10"/>
  <c r="D79" i="10"/>
  <c r="I79" i="10" s="1"/>
  <c r="I78" i="10"/>
  <c r="H78" i="10"/>
  <c r="G78" i="10"/>
  <c r="I77" i="10"/>
  <c r="H77" i="10"/>
  <c r="G77" i="10"/>
  <c r="I76" i="10"/>
  <c r="H76" i="10"/>
  <c r="G76" i="10"/>
  <c r="I75" i="10"/>
  <c r="H75" i="10"/>
  <c r="G75" i="10"/>
  <c r="I74" i="10"/>
  <c r="H74" i="10"/>
  <c r="G74" i="10"/>
  <c r="I73" i="10"/>
  <c r="H73" i="10"/>
  <c r="G73" i="10"/>
  <c r="I72" i="10"/>
  <c r="H72" i="10"/>
  <c r="G72" i="10"/>
  <c r="I71" i="10"/>
  <c r="H71" i="10"/>
  <c r="G71" i="10"/>
  <c r="I70" i="10"/>
  <c r="H70" i="10"/>
  <c r="G70" i="10"/>
  <c r="I69" i="10"/>
  <c r="H69" i="10"/>
  <c r="G69" i="10"/>
  <c r="I68" i="10"/>
  <c r="H68" i="10"/>
  <c r="G68" i="10"/>
  <c r="I67" i="10"/>
  <c r="H67" i="10"/>
  <c r="G67" i="10"/>
  <c r="I66" i="10"/>
  <c r="H66" i="10"/>
  <c r="G66" i="10"/>
  <c r="I65" i="10"/>
  <c r="H65" i="10"/>
  <c r="G65" i="10"/>
  <c r="I64" i="10"/>
  <c r="H64" i="10"/>
  <c r="G64" i="10"/>
  <c r="I63" i="10"/>
  <c r="F63" i="10"/>
  <c r="E63" i="10"/>
  <c r="H63" i="10" s="1"/>
  <c r="D63" i="10"/>
  <c r="I62" i="10"/>
  <c r="H62" i="10"/>
  <c r="G62" i="10"/>
  <c r="I61" i="10"/>
  <c r="H61" i="10"/>
  <c r="G61" i="10"/>
  <c r="I60" i="10"/>
  <c r="H60" i="10"/>
  <c r="G60" i="10"/>
  <c r="I59" i="10"/>
  <c r="H59" i="10"/>
  <c r="G59" i="10"/>
  <c r="I58" i="10"/>
  <c r="H58" i="10"/>
  <c r="G58" i="10"/>
  <c r="I57" i="10"/>
  <c r="H57" i="10"/>
  <c r="G57" i="10"/>
  <c r="I56" i="10"/>
  <c r="H56" i="10"/>
  <c r="G56" i="10"/>
  <c r="I55" i="10"/>
  <c r="H55" i="10"/>
  <c r="G55" i="10"/>
  <c r="I54" i="10"/>
  <c r="H54" i="10"/>
  <c r="G54" i="10"/>
  <c r="I53" i="10"/>
  <c r="H53" i="10"/>
  <c r="G53" i="10"/>
  <c r="I52" i="10"/>
  <c r="H52" i="10"/>
  <c r="G52" i="10"/>
  <c r="I51" i="10"/>
  <c r="H51" i="10"/>
  <c r="G51" i="10"/>
  <c r="I50" i="10"/>
  <c r="H50" i="10"/>
  <c r="G50" i="10"/>
  <c r="I49" i="10"/>
  <c r="H49" i="10"/>
  <c r="G49" i="10"/>
  <c r="I48" i="10"/>
  <c r="H48" i="10"/>
  <c r="G48" i="10"/>
  <c r="F47" i="10"/>
  <c r="G47" i="10" s="1"/>
  <c r="E47" i="10"/>
  <c r="D47" i="10"/>
  <c r="I47" i="10" s="1"/>
  <c r="F46" i="10"/>
  <c r="D46" i="10"/>
  <c r="I46" i="10" s="1"/>
  <c r="I45" i="10"/>
  <c r="H45" i="10"/>
  <c r="G45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H40" i="10"/>
  <c r="G40" i="10"/>
  <c r="I39" i="10"/>
  <c r="H39" i="10"/>
  <c r="G39" i="10"/>
  <c r="I38" i="10"/>
  <c r="H38" i="10"/>
  <c r="G38" i="10"/>
  <c r="I37" i="10"/>
  <c r="H37" i="10"/>
  <c r="G37" i="10"/>
  <c r="I36" i="10"/>
  <c r="H36" i="10"/>
  <c r="G36" i="10"/>
  <c r="I35" i="10"/>
  <c r="H35" i="10"/>
  <c r="G35" i="10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F9" i="10"/>
  <c r="G9" i="10" s="1"/>
  <c r="E9" i="10"/>
  <c r="D9" i="10"/>
  <c r="I9" i="10" s="1"/>
  <c r="F8" i="10"/>
  <c r="G8" i="10" s="1"/>
  <c r="E8" i="10"/>
  <c r="D8" i="10"/>
  <c r="I8" i="10" s="1"/>
  <c r="H8" i="10" l="1"/>
  <c r="H9" i="10"/>
  <c r="H47" i="10"/>
  <c r="G63" i="10"/>
  <c r="H79" i="10"/>
  <c r="H90" i="10"/>
  <c r="G98" i="10"/>
  <c r="H108" i="10"/>
  <c r="G116" i="10"/>
  <c r="H123" i="10"/>
  <c r="G136" i="10"/>
  <c r="G147" i="10"/>
  <c r="H157" i="10"/>
  <c r="G169" i="10"/>
  <c r="H177" i="10"/>
  <c r="G183" i="10"/>
  <c r="G199" i="10"/>
  <c r="G200" i="10"/>
  <c r="G216" i="10"/>
  <c r="H222" i="10"/>
  <c r="D231" i="10"/>
  <c r="F231" i="10"/>
  <c r="E46" i="10"/>
  <c r="H46" i="10" s="1"/>
  <c r="E122" i="10"/>
  <c r="I122" i="10"/>
  <c r="E197" i="10" l="1"/>
  <c r="H122" i="10"/>
  <c r="G231" i="10"/>
  <c r="F232" i="10"/>
  <c r="H231" i="10"/>
  <c r="G122" i="10"/>
  <c r="I231" i="10"/>
  <c r="D232" i="10"/>
  <c r="I232" i="10" s="1"/>
  <c r="G46" i="10"/>
  <c r="H197" i="10" l="1"/>
  <c r="E232" i="10"/>
  <c r="H232" i="10" s="1"/>
  <c r="G197" i="10"/>
  <c r="G232" i="10" l="1"/>
  <c r="G80" i="8" l="1"/>
  <c r="G81" i="8"/>
  <c r="G82" i="8"/>
  <c r="G83" i="8"/>
  <c r="F80" i="8"/>
  <c r="F81" i="8"/>
  <c r="F82" i="8"/>
  <c r="F83" i="8"/>
  <c r="G48" i="8" l="1"/>
  <c r="E87" i="8" l="1"/>
  <c r="E89" i="8" s="1"/>
  <c r="D87" i="8"/>
  <c r="D89" i="8" s="1"/>
  <c r="G28" i="8" l="1"/>
  <c r="F28" i="8"/>
  <c r="G88" i="8" l="1"/>
  <c r="F88" i="8"/>
  <c r="G87" i="8"/>
  <c r="F87" i="8"/>
  <c r="G86" i="8"/>
  <c r="F86" i="8"/>
  <c r="G85" i="8"/>
  <c r="F85" i="8"/>
  <c r="G84" i="8"/>
  <c r="F84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7" i="8"/>
  <c r="F67" i="8"/>
  <c r="G66" i="8"/>
  <c r="F66" i="8"/>
  <c r="G63" i="8"/>
  <c r="F63" i="8"/>
  <c r="E64" i="8"/>
  <c r="D64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D61" i="8" l="1"/>
  <c r="E61" i="8"/>
  <c r="G64" i="8"/>
  <c r="F89" i="8"/>
  <c r="F64" i="8"/>
  <c r="D90" i="8"/>
  <c r="G62" i="8"/>
  <c r="G89" i="8"/>
  <c r="E90" i="8"/>
  <c r="F62" i="8"/>
  <c r="F61" i="8" l="1"/>
  <c r="F90" i="8"/>
  <c r="G61" i="8"/>
  <c r="G90" i="8"/>
</calcChain>
</file>

<file path=xl/sharedStrings.xml><?xml version="1.0" encoding="utf-8"?>
<sst xmlns="http://schemas.openxmlformats.org/spreadsheetml/2006/main" count="363" uniqueCount="194">
  <si>
    <t>грн.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</si>
  <si>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</si>
  <si>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</si>
  <si>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</si>
  <si>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</si>
  <si>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</si>
  <si>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</si>
  <si>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</si>
  <si>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</si>
  <si>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</si>
  <si>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</si>
  <si>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</si>
  <si>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</si>
  <si>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</si>
  <si>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</si>
  <si>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</si>
  <si>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</si>
  <si>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</si>
  <si>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</si>
  <si>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</si>
  <si>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</si>
  <si>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</si>
  <si>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</si>
  <si>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</si>
  <si>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</si>
  <si>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</si>
  <si>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</si>
  <si>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</si>
  <si>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</si>
  <si>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</si>
  <si>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</si>
  <si>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</si>
  <si>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</si>
  <si>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</si>
  <si>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</si>
  <si>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</si>
  <si>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</si>
  <si>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</si>
  <si>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</si>
  <si>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</si>
  <si>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</si>
  <si>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</si>
  <si>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</si>
  <si>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</si>
  <si>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</si>
  <si>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</si>
  <si>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</si>
  <si>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</si>
  <si>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</si>
  <si>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Всього без урахування трансферт</t>
  </si>
  <si>
    <t>Виконання</t>
  </si>
  <si>
    <t>СПЕЦІАЛЬНИЙ ФОНД МІСЬКОГО БЮДЖЕТУ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</si>
  <si>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</si>
  <si>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</si>
  <si>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</si>
  <si>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</si>
  <si>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</si>
  <si>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</si>
  <si>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</si>
  <si>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</si>
  <si>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</si>
  <si>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доходи спеціального  фонду</t>
  </si>
  <si>
    <t xml:space="preserve"> </t>
  </si>
  <si>
    <t>ЗАГАЛЬНИЙ ФОНД МІСЬКОГО БЮДЖЕТУ</t>
  </si>
  <si>
    <t>Додаток 1</t>
  </si>
  <si>
    <t>Екологічний податок</t>
  </si>
  <si>
    <t>Надходження коштів пайової участі у розвитку інфраструктури населеного пункту</t>
  </si>
  <si>
    <t>Додаток 2</t>
  </si>
  <si>
    <t>Виконання видаткової частини міського бюджету м.Тетієва за 9 місяців 2016 року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</si>
  <si>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</si>
  <si>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</si>
  <si>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Офіційн трансферти</t>
  </si>
  <si>
    <t>5041</t>
  </si>
  <si>
    <t>0180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</si>
  <si>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</si>
  <si>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</si>
  <si>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</si>
  <si>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</si>
  <si>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</si>
  <si>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</si>
  <si>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</si>
  <si>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</si>
  <si>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</si>
  <si>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</si>
  <si>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</si>
  <si>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</si>
  <si>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</si>
  <si>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</si>
  <si>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</si>
  <si>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</si>
  <si>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</si>
  <si>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</si>
  <si>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</si>
  <si>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</si>
  <si>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Код КПКВ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</si>
  <si>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</si>
  <si>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</si>
  <si>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</si>
  <si>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</si>
  <si>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Забезпечення діяльності водопровідно-каналізаційного господарства</t>
  </si>
  <si>
    <t>Впровадження засобів обліку витрат та регулювання споживання води та теплової енергії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</si>
  <si>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</si>
  <si>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</si>
  <si>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</si>
  <si>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</si>
  <si>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</si>
  <si>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</si>
  <si>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 Доходи загального фонду без трансферт</t>
  </si>
  <si>
    <t>Офіційні трансферти  </t>
  </si>
  <si>
    <t xml:space="preserve">Всього  доходи загального фонду </t>
  </si>
  <si>
    <t>Всього доходи спеціального  фонду без трансферт</t>
  </si>
  <si>
    <t>Разом доходи загального та спеціального фонду</t>
  </si>
  <si>
    <t>01</t>
  </si>
  <si>
    <t>Виконавчий комітет Тетіївської міської ради</t>
  </si>
  <si>
    <t>Відшкодування вартості лікарських засобів для лікування окремих захворювань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</si>
  <si>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</si>
  <si>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</si>
  <si>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</si>
  <si>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06</t>
  </si>
  <si>
    <t>Управління освіти виконавчого комітету Тетіївської міської ради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</si>
  <si>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</si>
  <si>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</si>
  <si>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</si>
  <si>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</si>
  <si>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10</t>
  </si>
  <si>
    <t>Відділ культури, релігії, молоді та спорту виконавчого комітету Тетіївської міської ради</t>
  </si>
  <si>
    <t>Інші заходи та заклади молодіжної політики</t>
  </si>
  <si>
    <t>4081</t>
  </si>
  <si>
    <t>Забезпечення діяльності інших закладів в галузі культури і мистецтва</t>
  </si>
  <si>
    <t>2210</t>
  </si>
  <si>
    <t>Предмети, матеріали, обладнання та інвентар</t>
  </si>
  <si>
    <t>Придбання обладнання і предметів довгострокового користування</t>
  </si>
  <si>
    <t>Окремі заходи по реалізації державних (регіональних) програм, не віднесені до заходів розвитку</t>
  </si>
  <si>
    <t>Розроблення схем планування та забудови територій (містобудівної документації)</t>
  </si>
  <si>
    <t>Капітальний ремонт інших об`єктів</t>
  </si>
  <si>
    <t>Продукти харчування</t>
  </si>
  <si>
    <t>Оплата послуг (крім комунальних)</t>
  </si>
  <si>
    <t>Усього видатки загального фонду</t>
  </si>
  <si>
    <t>Усього видатки спеціального фонду</t>
  </si>
  <si>
    <t>Усього видатки загального та спеціального фонду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</si>
  <si>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</si>
  <si>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План на рік з урахуванням змін</t>
  </si>
  <si>
    <t>у % до уточнених планових показників</t>
  </si>
  <si>
    <t>План на вказаний період з урахуванням змін</t>
  </si>
  <si>
    <t>Заробітна плата</t>
  </si>
  <si>
    <t>Нарахування на оплату праці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</si>
  <si>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</si>
  <si>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</si>
  <si>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</si>
  <si>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</si>
  <si>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</si>
  <si>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</si>
  <si>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</si>
  <si>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Інші програми та заходи у сфері охорони здоров`я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</si>
  <si>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</si>
  <si>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заходи, пов`язані з економічною діяльністю</t>
  </si>
  <si>
    <t>Муніципальні формування з охорони громадського порядку</t>
  </si>
  <si>
    <t>Медикаменти та перев`язувальні матеріали</t>
  </si>
  <si>
    <t>Проведення навчально-тренувальних зборів і змагань з неолімпійських видів спорту</t>
  </si>
  <si>
    <t>Будівництво1 інших об`єктів комунальної власності</t>
  </si>
  <si>
    <t>Податок та збір на доходи фізичних осіб</t>
  </si>
  <si>
    <t>Держуправління</t>
  </si>
  <si>
    <t>Транспортний податок з фізичних  осіб</t>
  </si>
  <si>
    <t>Інша діяльність у сфері державного управління</t>
  </si>
  <si>
    <t>Утримання та розвиток автомобільних доріг та дорожної інфраструктури за рахунок коштів місцевого бюджету</t>
  </si>
  <si>
    <t>Інша діяльність у сфері дорожного господарства</t>
  </si>
  <si>
    <t>Забезпечення діяльності інклюзивно-ресурсних центрів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</si>
  <si>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</si>
  <si>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</si>
  <si>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8340</t>
  </si>
  <si>
    <t>Природоохоронні заходи за рахунок цільових фондів</t>
  </si>
  <si>
    <t>1170</t>
  </si>
  <si>
    <t>Інші виплати населенню</t>
  </si>
  <si>
    <t>Виконання інвестиційних проектів в рамках формування інфраструктури об'єднаних територіальних громад</t>
  </si>
  <si>
    <t>КБКД</t>
  </si>
  <si>
    <t>у % до планових показників 2020 року</t>
  </si>
  <si>
    <t>Субсидії та поточні трансферти підприємствам (установам, організаціям)КП"Соціальний центр"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</si>
  <si>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</si>
  <si>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</si>
  <si>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Оплата енергосервісу</t>
  </si>
  <si>
    <t>Уточнені планові показники за 12 місяців 2020 рік</t>
  </si>
  <si>
    <t>Фактичні надходження доходів  за 12 місяців   2020 рік</t>
  </si>
  <si>
    <t>у % до планових показників за 12 місяців 2020 рік</t>
  </si>
  <si>
    <t>ЗАГАЛЬНИЙ ФОНД</t>
  </si>
  <si>
    <t xml:space="preserve">СПЕЦІАЛЬНИЙ ФОНД </t>
  </si>
  <si>
    <t>Міський голова                                              Богдан БАЛАГУРА</t>
  </si>
  <si>
    <t>Виконання доходної частини місцевого бюджету Тетіївської ОТГ за 12 місяців  2020 року</t>
  </si>
  <si>
    <t>Фактичні видатки за півріччя 2020 рік</t>
  </si>
  <si>
    <t>Субвенція з місцевого бюджету на співфінансування інвестиційних проектів</t>
  </si>
  <si>
    <t>Міський голова</t>
  </si>
  <si>
    <t>Богдан БАЛАГУРА</t>
  </si>
  <si>
    <t>до   рішення сесії №132-03-VIIІ  від 23.02.2021 року</t>
  </si>
  <si>
    <t xml:space="preserve"> Виконання видаткової частини місцевого бюджету Тетіївської ОТГ  за 12  місяців 2020 року</t>
  </si>
  <si>
    <r>
      <t xml:space="preserve"> </t>
    </r>
    <r>
      <rPr>
        <sz val="14"/>
        <color theme="1"/>
        <rFont val="Times New Roman"/>
        <family val="1"/>
        <charset val="204"/>
      </rPr>
      <t xml:space="preserve"> до  рішення  сесії №132-03-VIII  від  23.02.2021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</si>
</sst>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0.00"/>
  </numFmts>
  <fonts count="24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8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2" fontId="8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4" fontId="8" fillId="5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wrapText="1"/>
    </xf>
    <xf numFmtId="2" fontId="9" fillId="6" borderId="4" xfId="0" applyNumberFormat="1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14" fillId="6" borderId="4" xfId="0" applyFont="1" applyFill="1" applyBorder="1" applyAlignment="1">
      <alignment vertical="center" wrapText="1"/>
    </xf>
    <xf numFmtId="164" fontId="9" fillId="6" borderId="4" xfId="0" applyNumberFormat="1" applyFont="1" applyFill="1" applyBorder="1" applyAlignment="1">
      <alignment vertical="center" wrapText="1"/>
    </xf>
    <xf numFmtId="164" fontId="9" fillId="6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164" fontId="8" fillId="5" borderId="4" xfId="0" applyNumberFormat="1" applyFont="1" applyFill="1" applyBorder="1" applyAlignment="1">
      <alignment vertical="center" wrapText="1"/>
    </xf>
    <xf numFmtId="164" fontId="14" fillId="6" borderId="4" xfId="0" applyNumberFormat="1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2" fontId="9" fillId="7" borderId="4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5" fillId="6" borderId="4" xfId="1" applyFont="1" applyFill="1" applyBorder="1" applyAlignment="1">
      <alignment vertical="center" wrapText="1"/>
    </xf>
    <xf numFmtId="164" fontId="15" fillId="6" borderId="4" xfId="1" applyNumberFormat="1" applyFont="1" applyFill="1" applyBorder="1" applyAlignment="1">
      <alignment vertical="center" wrapText="1"/>
    </xf>
    <xf numFmtId="164" fontId="14" fillId="6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wrapText="1"/>
    </xf>
    <xf numFmtId="164" fontId="9" fillId="8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8" borderId="4" xfId="0" applyNumberFormat="1" applyFont="1" applyFill="1" applyBorder="1" applyAlignment="1">
      <alignment horizontal="center" vertical="center"/>
    </xf>
    <xf numFmtId="2" fontId="9" fillId="8" borderId="4" xfId="0" applyNumberFormat="1" applyFont="1" applyFill="1" applyBorder="1" applyAlignment="1">
      <alignment vertical="center"/>
    </xf>
    <xf numFmtId="0" fontId="3" fillId="5" borderId="0" xfId="0" applyFont="1" applyFill="1"/>
    <xf numFmtId="164" fontId="15" fillId="0" borderId="4" xfId="1" applyNumberFormat="1" applyFont="1" applyFill="1" applyBorder="1" applyAlignment="1">
      <alignment vertical="center" wrapText="1"/>
    </xf>
    <xf numFmtId="0" fontId="16" fillId="0" borderId="4" xfId="1" applyFont="1" applyFill="1" applyBorder="1" applyAlignment="1">
      <alignment vertical="center" wrapText="1"/>
    </xf>
    <xf numFmtId="164" fontId="16" fillId="0" borderId="4" xfId="1" applyNumberFormat="1" applyFont="1" applyFill="1" applyBorder="1" applyAlignment="1">
      <alignment vertical="center" wrapText="1"/>
    </xf>
    <xf numFmtId="164" fontId="16" fillId="5" borderId="4" xfId="1" applyNumberFormat="1" applyFont="1" applyFill="1" applyBorder="1" applyAlignment="1">
      <alignment vertical="center" wrapText="1"/>
    </xf>
    <xf numFmtId="164" fontId="9" fillId="5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vertical="center" wrapText="1"/>
    </xf>
    <xf numFmtId="0" fontId="16" fillId="5" borderId="4" xfId="1" applyFont="1" applyFill="1" applyBorder="1" applyAlignment="1">
      <alignment vertical="center" wrapText="1"/>
    </xf>
    <xf numFmtId="164" fontId="16" fillId="0" borderId="4" xfId="1" applyNumberFormat="1" applyFont="1" applyBorder="1" applyAlignment="1">
      <alignment vertical="center" wrapText="1"/>
    </xf>
    <xf numFmtId="0" fontId="15" fillId="5" borderId="4" xfId="1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0" fontId="9" fillId="8" borderId="4" xfId="0" applyFont="1" applyFill="1" applyBorder="1" applyAlignment="1">
      <alignment vertical="center" wrapText="1"/>
    </xf>
    <xf numFmtId="164" fontId="14" fillId="8" borderId="4" xfId="0" applyNumberFormat="1" applyFont="1" applyFill="1" applyBorder="1" applyAlignment="1">
      <alignment vertical="center" wrapText="1"/>
    </xf>
    <xf numFmtId="0" fontId="8" fillId="8" borderId="0" xfId="0" applyFont="1" applyFill="1" applyAlignment="1">
      <alignment horizontal="center" vertical="center"/>
    </xf>
    <xf numFmtId="0" fontId="3" fillId="8" borderId="0" xfId="0" applyFont="1" applyFill="1"/>
    <xf numFmtId="0" fontId="3" fillId="9" borderId="0" xfId="0" applyFont="1" applyFill="1"/>
    <xf numFmtId="0" fontId="4" fillId="9" borderId="0" xfId="0" applyFont="1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0" fontId="1" fillId="5" borderId="4" xfId="1" applyFont="1" applyFill="1" applyBorder="1" applyAlignment="1">
      <alignment vertical="center" wrapText="1"/>
    </xf>
    <xf numFmtId="164" fontId="1" fillId="5" borderId="4" xfId="1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0" fontId="9" fillId="0" borderId="0" xfId="0" applyFont="1"/>
    <xf numFmtId="0" fontId="9" fillId="0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9" fillId="0" borderId="0" xfId="0" applyFont="1" applyFill="1"/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9" fillId="10" borderId="4" xfId="0" applyFont="1" applyFill="1" applyBorder="1"/>
    <xf numFmtId="0" fontId="9" fillId="10" borderId="4" xfId="0" applyFont="1" applyFill="1" applyBorder="1" applyAlignment="1">
      <alignment horizontal="center" wrapText="1"/>
    </xf>
    <xf numFmtId="43" fontId="9" fillId="10" borderId="4" xfId="2" applyFont="1" applyFill="1" applyBorder="1" applyAlignment="1"/>
    <xf numFmtId="2" fontId="9" fillId="10" borderId="4" xfId="2" applyNumberFormat="1" applyFont="1" applyFill="1" applyBorder="1" applyAlignment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wrapText="1"/>
    </xf>
    <xf numFmtId="43" fontId="9" fillId="5" borderId="4" xfId="2" applyFont="1" applyFill="1" applyBorder="1" applyAlignment="1"/>
    <xf numFmtId="2" fontId="9" fillId="5" borderId="4" xfId="2" applyNumberFormat="1" applyFont="1" applyFill="1" applyBorder="1" applyAlignment="1"/>
    <xf numFmtId="0" fontId="9" fillId="3" borderId="4" xfId="0" applyFont="1" applyFill="1" applyBorder="1"/>
    <xf numFmtId="0" fontId="9" fillId="3" borderId="4" xfId="0" applyFont="1" applyFill="1" applyBorder="1" applyAlignment="1">
      <alignment wrapText="1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8" fillId="5" borderId="4" xfId="0" applyFont="1" applyFill="1" applyBorder="1"/>
    <xf numFmtId="0" fontId="9" fillId="5" borderId="4" xfId="0" applyFont="1" applyFill="1" applyBorder="1"/>
    <xf numFmtId="0" fontId="9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43" fontId="8" fillId="5" borderId="4" xfId="2" applyFont="1" applyFill="1" applyBorder="1" applyAlignment="1"/>
    <xf numFmtId="2" fontId="8" fillId="5" borderId="4" xfId="2" applyNumberFormat="1" applyFont="1" applyFill="1" applyBorder="1" applyAlignment="1"/>
    <xf numFmtId="2" fontId="8" fillId="5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43" fontId="8" fillId="0" borderId="4" xfId="2" applyFont="1" applyFill="1" applyBorder="1" applyAlignment="1"/>
    <xf numFmtId="2" fontId="8" fillId="0" borderId="4" xfId="2" applyNumberFormat="1" applyFont="1" applyFill="1" applyBorder="1" applyAlignment="1"/>
    <xf numFmtId="43" fontId="9" fillId="0" borderId="4" xfId="2" applyFont="1" applyFill="1" applyBorder="1" applyAlignment="1"/>
    <xf numFmtId="2" fontId="9" fillId="0" borderId="4" xfId="2" applyNumberFormat="1" applyFont="1" applyFill="1" applyBorder="1" applyAlignment="1"/>
    <xf numFmtId="0" fontId="8" fillId="0" borderId="4" xfId="0" applyFont="1" applyFill="1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43" fontId="1" fillId="0" borderId="4" xfId="2" applyFont="1" applyFill="1" applyBorder="1" applyAlignment="1"/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left" vertical="center" wrapText="1"/>
    </xf>
    <xf numFmtId="0" fontId="20" fillId="5" borderId="4" xfId="0" applyFont="1" applyFill="1" applyBorder="1"/>
    <xf numFmtId="0" fontId="21" fillId="5" borderId="4" xfId="0" applyFont="1" applyFill="1" applyBorder="1"/>
    <xf numFmtId="0" fontId="21" fillId="5" borderId="4" xfId="0" applyFont="1" applyFill="1" applyBorder="1" applyAlignment="1">
      <alignment wrapText="1"/>
    </xf>
    <xf numFmtId="43" fontId="21" fillId="5" borderId="4" xfId="2" applyFont="1" applyFill="1" applyBorder="1" applyAlignment="1"/>
    <xf numFmtId="2" fontId="21" fillId="5" borderId="4" xfId="2" applyNumberFormat="1" applyFont="1" applyFill="1" applyBorder="1" applyAlignment="1"/>
    <xf numFmtId="2" fontId="8" fillId="5" borderId="4" xfId="0" applyNumberFormat="1" applyFont="1" applyFill="1" applyBorder="1" applyAlignment="1"/>
    <xf numFmtId="43" fontId="1" fillId="5" borderId="4" xfId="2" applyFont="1" applyFill="1" applyBorder="1" applyAlignment="1"/>
    <xf numFmtId="2" fontId="22" fillId="5" borderId="4" xfId="0" applyNumberFormat="1" applyFont="1" applyFill="1" applyBorder="1" applyAlignment="1"/>
    <xf numFmtId="2" fontId="9" fillId="5" borderId="4" xfId="0" applyNumberFormat="1" applyFont="1" applyFill="1" applyBorder="1" applyAlignment="1"/>
    <xf numFmtId="0" fontId="9" fillId="0" borderId="0" xfId="0" applyFont="1" applyFill="1" applyBorder="1"/>
    <xf numFmtId="2" fontId="9" fillId="0" borderId="4" xfId="0" applyNumberFormat="1" applyFont="1" applyFill="1" applyBorder="1" applyAlignment="1"/>
    <xf numFmtId="0" fontId="9" fillId="12" borderId="2" xfId="0" applyFont="1" applyFill="1" applyBorder="1"/>
    <xf numFmtId="0" fontId="9" fillId="12" borderId="6" xfId="0" applyFont="1" applyFill="1" applyBorder="1"/>
    <xf numFmtId="43" fontId="9" fillId="12" borderId="4" xfId="2" applyFont="1" applyFill="1" applyBorder="1" applyAlignment="1"/>
    <xf numFmtId="2" fontId="9" fillId="12" borderId="4" xfId="2" applyNumberFormat="1" applyFont="1" applyFill="1" applyBorder="1" applyAlignment="1"/>
    <xf numFmtId="0" fontId="8" fillId="5" borderId="0" xfId="0" applyFont="1" applyFill="1"/>
    <xf numFmtId="0" fontId="8" fillId="11" borderId="0" xfId="0" applyFont="1" applyFill="1"/>
    <xf numFmtId="0" fontId="9" fillId="10" borderId="4" xfId="0" applyFont="1" applyFill="1" applyBorder="1" applyAlignment="1">
      <alignment wrapText="1"/>
    </xf>
    <xf numFmtId="43" fontId="8" fillId="10" borderId="4" xfId="2" applyFont="1" applyFill="1" applyBorder="1"/>
    <xf numFmtId="43" fontId="8" fillId="0" borderId="4" xfId="2" applyFont="1" applyFill="1" applyBorder="1"/>
    <xf numFmtId="43" fontId="8" fillId="0" borderId="4" xfId="2" applyFont="1" applyFill="1" applyBorder="1" applyAlignment="1">
      <alignment horizontal="right"/>
    </xf>
    <xf numFmtId="43" fontId="1" fillId="0" borderId="4" xfId="2" applyFont="1" applyFill="1" applyBorder="1" applyAlignment="1">
      <alignment horizontal="right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43" fontId="8" fillId="0" borderId="4" xfId="2" applyFont="1" applyFill="1" applyBorder="1" applyAlignment="1">
      <alignment horizontal="right" vertical="center"/>
    </xf>
    <xf numFmtId="43" fontId="8" fillId="0" borderId="4" xfId="2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0" fontId="8" fillId="4" borderId="0" xfId="0" applyFont="1" applyFill="1"/>
    <xf numFmtId="0" fontId="8" fillId="4" borderId="4" xfId="0" applyFont="1" applyFill="1" applyBorder="1"/>
    <xf numFmtId="164" fontId="8" fillId="4" borderId="4" xfId="0" applyNumberFormat="1" applyFont="1" applyFill="1" applyBorder="1"/>
    <xf numFmtId="0" fontId="8" fillId="9" borderId="0" xfId="0" applyFont="1" applyFill="1"/>
    <xf numFmtId="43" fontId="9" fillId="12" borderId="4" xfId="2" applyFont="1" applyFill="1" applyBorder="1"/>
    <xf numFmtId="0" fontId="9" fillId="5" borderId="2" xfId="0" applyFont="1" applyFill="1" applyBorder="1"/>
    <xf numFmtId="0" fontId="9" fillId="5" borderId="6" xfId="0" applyFont="1" applyFill="1" applyBorder="1"/>
    <xf numFmtId="43" fontId="9" fillId="5" borderId="4" xfId="2" applyFont="1" applyFill="1" applyBorder="1"/>
    <xf numFmtId="0" fontId="9" fillId="9" borderId="0" xfId="0" applyFont="1" applyFill="1"/>
    <xf numFmtId="0" fontId="8" fillId="8" borderId="0" xfId="0" applyFont="1" applyFill="1"/>
    <xf numFmtId="43" fontId="9" fillId="8" borderId="4" xfId="2" applyFont="1" applyFill="1" applyBorder="1"/>
    <xf numFmtId="164" fontId="9" fillId="8" borderId="4" xfId="0" applyNumberFormat="1" applyFont="1" applyFill="1" applyBorder="1" applyAlignment="1">
      <alignment horizontal="center"/>
    </xf>
    <xf numFmtId="0" fontId="9" fillId="8" borderId="2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9" fillId="10" borderId="7" xfId="0" applyFont="1" applyFill="1" applyBorder="1" applyAlignment="1">
      <alignment horizontal="center" wrapText="1"/>
    </xf>
    <xf numFmtId="0" fontId="8" fillId="10" borderId="8" xfId="0" applyFont="1" applyFill="1" applyBorder="1" applyAlignment="1">
      <alignment horizont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wrapText="1"/>
    </xf>
    <xf numFmtId="0" fontId="9" fillId="10" borderId="6" xfId="0" applyFont="1" applyFill="1" applyBorder="1" applyAlignment="1">
      <alignment horizontal="center" wrapText="1"/>
    </xf>
    <xf numFmtId="0" fontId="9" fillId="5" borderId="2" xfId="0" applyFont="1" applyFill="1" applyBorder="1"/>
    <xf numFmtId="0" fontId="8" fillId="5" borderId="5" xfId="0" applyFont="1" applyFill="1" applyBorder="1"/>
    <xf numFmtId="0" fontId="8" fillId="5" borderId="6" xfId="0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4" fontId="23" fillId="11" borderId="2" xfId="0" applyNumberFormat="1" applyFont="1" applyFill="1" applyBorder="1" applyAlignment="1">
      <alignment horizontal="center" vertical="center" wrapText="1"/>
    </xf>
    <xf numFmtId="4" fontId="23" fillId="11" borderId="5" xfId="0" applyNumberFormat="1" applyFont="1" applyFill="1" applyBorder="1" applyAlignment="1">
      <alignment horizontal="center" vertical="center" wrapText="1"/>
    </xf>
    <xf numFmtId="4" fontId="23" fillId="11" borderId="6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wrapText="1"/>
    </xf>
    <xf numFmtId="0" fontId="16" fillId="12" borderId="6" xfId="0" applyFont="1" applyFill="1" applyBorder="1" applyAlignment="1">
      <alignment wrapText="1"/>
    </xf>
    <xf numFmtId="0" fontId="9" fillId="12" borderId="2" xfId="0" applyFont="1" applyFill="1" applyBorder="1" applyAlignment="1">
      <alignment horizontal="left"/>
    </xf>
    <xf numFmtId="0" fontId="9" fillId="12" borderId="6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5" borderId="6" xfId="0" quotePrefix="1" applyFont="1" applyFill="1" applyBorder="1" applyAlignment="1">
      <alignment horizontal="center" vertical="center" wrapText="1"/>
    </xf>
    <xf numFmtId="0" fontId="16" fillId="5" borderId="4" xfId="1" quotePrefix="1" applyFont="1" applyFill="1" applyBorder="1" applyAlignment="1">
      <alignment horizontal="center" vertical="center" wrapText="1"/>
    </xf>
    <xf numFmtId="0" fontId="1" fillId="5" borderId="4" xfId="1" quotePrefix="1" applyFont="1" applyFill="1" applyBorder="1" applyAlignment="1">
      <alignment horizontal="center" vertical="center" wrapText="1"/>
    </xf>
    <xf numFmtId="49" fontId="16" fillId="5" borderId="4" xfId="1" quotePrefix="1" applyNumberFormat="1" applyFont="1" applyFill="1" applyBorder="1" applyAlignment="1">
      <alignment horizontal="center" vertical="center" wrapText="1"/>
    </xf>
    <xf numFmtId="49" fontId="9" fillId="6" borderId="6" xfId="0" quotePrefix="1" applyNumberFormat="1" applyFont="1" applyFill="1" applyBorder="1" applyAlignment="1">
      <alignment horizontal="center" vertical="center" wrapText="1"/>
    </xf>
    <xf numFmtId="0" fontId="8" fillId="5" borderId="6" xfId="0" quotePrefix="1" applyFont="1" applyFill="1" applyBorder="1" applyAlignment="1">
      <alignment horizontal="center" vertical="center" wrapText="1"/>
    </xf>
    <xf numFmtId="0" fontId="9" fillId="5" borderId="4" xfId="0" quotePrefix="1" applyFont="1" applyFill="1" applyBorder="1" applyAlignment="1">
      <alignment horizontal="center" vertical="center" wrapText="1"/>
    </xf>
    <xf numFmtId="0" fontId="8" fillId="5" borderId="4" xfId="0" quotePrefix="1" applyFont="1" applyFill="1" applyBorder="1" applyAlignment="1">
      <alignment horizontal="center" vertical="center" wrapText="1"/>
    </xf>
    <xf numFmtId="0" fontId="14" fillId="6" borderId="4" xfId="0" quotePrefix="1" applyFont="1" applyFill="1" applyBorder="1" applyAlignment="1">
      <alignment horizontal="center" vertical="center" wrapText="1"/>
    </xf>
    <xf numFmtId="0" fontId="8" fillId="8" borderId="4" xfId="0" quotePrefix="1" applyFont="1" applyFill="1" applyBorder="1" applyAlignment="1">
      <alignment horizontal="center" vertical="center" wrapText="1"/>
    </xf>
    <xf numFmtId="0" fontId="15" fillId="6" borderId="4" xfId="1" quotePrefix="1" applyFont="1" applyFill="1" applyBorder="1" applyAlignment="1">
      <alignment horizontal="center" vertical="center" wrapText="1"/>
    </xf>
    <xf numFmtId="0" fontId="15" fillId="5" borderId="4" xfId="1" quotePrefix="1" applyFont="1" applyFill="1" applyBorder="1" applyAlignment="1">
      <alignment horizontal="center" vertical="center" wrapText="1"/>
    </xf>
    <xf numFmtId="0" fontId="15" fillId="0" borderId="4" xfId="1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view="pageBreakPreview" zoomScale="70" zoomScaleNormal="110" zoomScaleSheetLayoutView="70" workbookViewId="0">
      <selection activeCell="E9" sqref="E9"/>
    </sheetView>
  </sheetViews>
  <sheetFormatPr defaultRowHeight="12.75" x14ac:dyDescent="0.2"/>
  <cols>
    <col min="1" max="1" width="0.140625" style="3" customWidth="1"/>
    <col min="2" max="2" width="12.85546875" style="3" customWidth="1"/>
    <col min="3" max="3" width="60.140625" style="3" customWidth="1"/>
    <col min="4" max="4" width="23.7109375" style="3" customWidth="1"/>
    <col min="5" max="5" width="22.7109375" style="5" customWidth="1"/>
    <col min="6" max="6" width="21.42578125" style="3" customWidth="1"/>
    <col min="7" max="7" width="21.85546875" style="3" customWidth="1"/>
    <col min="8" max="9" width="9.140625" style="3"/>
    <col min="10" max="10" width="11.85546875" style="3" bestFit="1" customWidth="1"/>
    <col min="11" max="16384" width="9.140625" style="3"/>
  </cols>
  <sheetData>
    <row r="1" spans="1:21" x14ac:dyDescent="0.2">
      <c r="G1" s="3" t="s">
        <v>64</v>
      </c>
    </row>
    <row r="2" spans="1:21" x14ac:dyDescent="0.2">
      <c r="A2" s="6"/>
      <c r="B2" s="6"/>
      <c r="C2" s="6"/>
      <c r="D2" s="19"/>
      <c r="E2" s="20"/>
      <c r="F2" s="19"/>
      <c r="G2" s="77" t="s">
        <v>191</v>
      </c>
    </row>
    <row r="3" spans="1:21" ht="18.75" x14ac:dyDescent="0.3">
      <c r="A3" s="189" t="s">
        <v>186</v>
      </c>
      <c r="B3" s="189"/>
      <c r="C3" s="189"/>
      <c r="D3" s="189"/>
      <c r="E3" s="189"/>
      <c r="F3" s="190"/>
      <c r="G3" s="19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.75" x14ac:dyDescent="0.3">
      <c r="A4" s="7"/>
      <c r="B4" s="7"/>
      <c r="C4" s="7"/>
      <c r="D4" s="7"/>
      <c r="E4" s="8"/>
      <c r="F4" s="7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2" customFormat="1" ht="15.75" customHeight="1" x14ac:dyDescent="0.3">
      <c r="A5" s="156"/>
      <c r="B5" s="158" t="s">
        <v>174</v>
      </c>
      <c r="C5" s="158"/>
      <c r="D5" s="160" t="s">
        <v>180</v>
      </c>
      <c r="E5" s="160" t="s">
        <v>181</v>
      </c>
      <c r="F5" s="162" t="s">
        <v>50</v>
      </c>
      <c r="G5" s="163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s="2" customFormat="1" ht="82.5" customHeight="1" x14ac:dyDescent="0.25">
      <c r="A6" s="157"/>
      <c r="B6" s="159"/>
      <c r="C6" s="159"/>
      <c r="D6" s="161"/>
      <c r="E6" s="161"/>
      <c r="F6" s="81" t="s">
        <v>1</v>
      </c>
      <c r="G6" s="81" t="s">
        <v>182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2" customFormat="1" ht="19.5" customHeight="1" x14ac:dyDescent="0.3">
      <c r="A7" s="79"/>
      <c r="B7" s="176" t="s">
        <v>183</v>
      </c>
      <c r="C7" s="177"/>
      <c r="D7" s="177"/>
      <c r="E7" s="177"/>
      <c r="F7" s="177"/>
      <c r="G7" s="178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s="1" customFormat="1" ht="18.75" x14ac:dyDescent="0.3">
      <c r="A8" s="82"/>
      <c r="B8" s="83">
        <v>10000000</v>
      </c>
      <c r="C8" s="84" t="s">
        <v>2</v>
      </c>
      <c r="D8" s="85">
        <v>101387296.58</v>
      </c>
      <c r="E8" s="85">
        <v>97968103.950000003</v>
      </c>
      <c r="F8" s="85">
        <f t="shared" ref="F8:F64" si="0">E8-D8</f>
        <v>-3419192.6299999952</v>
      </c>
      <c r="G8" s="86">
        <f t="shared" ref="G8:G64" si="1">IF(D8=0,0,E8/D8*100)</f>
        <v>96.627592661668345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4" customFormat="1" ht="32.25" customHeight="1" x14ac:dyDescent="0.3">
      <c r="A9" s="87"/>
      <c r="B9" s="88">
        <v>11000000</v>
      </c>
      <c r="C9" s="89" t="s">
        <v>3</v>
      </c>
      <c r="D9" s="90">
        <v>60603978</v>
      </c>
      <c r="E9" s="90">
        <v>60603978</v>
      </c>
      <c r="F9" s="90">
        <f t="shared" si="0"/>
        <v>0</v>
      </c>
      <c r="G9" s="91">
        <f t="shared" si="1"/>
        <v>100</v>
      </c>
    </row>
    <row r="10" spans="1:21" s="1" customFormat="1" ht="18.75" hidden="1" x14ac:dyDescent="0.3">
      <c r="A10" s="82"/>
      <c r="B10" s="92">
        <v>11020000</v>
      </c>
      <c r="C10" s="93" t="s">
        <v>4</v>
      </c>
      <c r="D10" s="90">
        <v>21000</v>
      </c>
      <c r="E10" s="90">
        <v>39279.26</v>
      </c>
      <c r="F10" s="90">
        <f t="shared" si="0"/>
        <v>18279.260000000002</v>
      </c>
      <c r="G10" s="91">
        <f t="shared" si="1"/>
        <v>187.04409523809525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" customFormat="1" ht="37.5" hidden="1" x14ac:dyDescent="0.3">
      <c r="A11" s="82"/>
      <c r="B11" s="94">
        <v>11020200</v>
      </c>
      <c r="C11" s="95" t="s">
        <v>5</v>
      </c>
      <c r="D11" s="90">
        <v>21000</v>
      </c>
      <c r="E11" s="90">
        <v>39279.26</v>
      </c>
      <c r="F11" s="90">
        <f t="shared" si="0"/>
        <v>18279.260000000002</v>
      </c>
      <c r="G11" s="91">
        <f t="shared" si="1"/>
        <v>187.04409523809525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43" customFormat="1" ht="18.75" x14ac:dyDescent="0.3">
      <c r="A12" s="96"/>
      <c r="B12" s="97">
        <v>11010000</v>
      </c>
      <c r="C12" s="98" t="s">
        <v>160</v>
      </c>
      <c r="D12" s="90">
        <v>60585078</v>
      </c>
      <c r="E12" s="90">
        <v>58674117.360000007</v>
      </c>
      <c r="F12" s="90">
        <f t="shared" si="0"/>
        <v>-1910960.6399999931</v>
      </c>
      <c r="G12" s="91">
        <f t="shared" si="1"/>
        <v>96.845822926892993</v>
      </c>
    </row>
    <row r="13" spans="1:21" s="43" customFormat="1" ht="42" customHeight="1" x14ac:dyDescent="0.3">
      <c r="A13" s="96"/>
      <c r="B13" s="97">
        <v>13000000</v>
      </c>
      <c r="C13" s="98" t="s">
        <v>6</v>
      </c>
      <c r="D13" s="90">
        <v>109170</v>
      </c>
      <c r="E13" s="90">
        <v>18320.64</v>
      </c>
      <c r="F13" s="90">
        <f t="shared" si="0"/>
        <v>-90849.36</v>
      </c>
      <c r="G13" s="91">
        <f t="shared" si="1"/>
        <v>16.781753228909039</v>
      </c>
    </row>
    <row r="14" spans="1:21" s="43" customFormat="1" ht="37.5" hidden="1" x14ac:dyDescent="0.3">
      <c r="A14" s="96"/>
      <c r="B14" s="97">
        <v>13010000</v>
      </c>
      <c r="C14" s="98" t="s">
        <v>7</v>
      </c>
      <c r="D14" s="90">
        <v>500</v>
      </c>
      <c r="E14" s="90">
        <v>9499.65</v>
      </c>
      <c r="F14" s="90">
        <f t="shared" si="0"/>
        <v>8999.65</v>
      </c>
      <c r="G14" s="91">
        <f t="shared" si="1"/>
        <v>1899.9299999999998</v>
      </c>
    </row>
    <row r="15" spans="1:21" s="43" customFormat="1" ht="93.75" hidden="1" x14ac:dyDescent="0.3">
      <c r="A15" s="96"/>
      <c r="B15" s="97">
        <v>13010200</v>
      </c>
      <c r="C15" s="98" t="s">
        <v>8</v>
      </c>
      <c r="D15" s="90">
        <v>500</v>
      </c>
      <c r="E15" s="90">
        <v>9499.65</v>
      </c>
      <c r="F15" s="90">
        <f t="shared" si="0"/>
        <v>8999.65</v>
      </c>
      <c r="G15" s="91">
        <f t="shared" si="1"/>
        <v>1899.9299999999998</v>
      </c>
    </row>
    <row r="16" spans="1:21" s="43" customFormat="1" ht="18.75" x14ac:dyDescent="0.3">
      <c r="A16" s="96"/>
      <c r="B16" s="97">
        <v>14000000</v>
      </c>
      <c r="C16" s="98" t="s">
        <v>9</v>
      </c>
      <c r="D16" s="90">
        <v>6413509.3300000001</v>
      </c>
      <c r="E16" s="90">
        <v>5806836.3200000003</v>
      </c>
      <c r="F16" s="90">
        <f t="shared" si="0"/>
        <v>-606673.00999999978</v>
      </c>
      <c r="G16" s="91">
        <f t="shared" si="1"/>
        <v>90.540701217004397</v>
      </c>
    </row>
    <row r="17" spans="1:7" s="43" customFormat="1" ht="56.25" hidden="1" x14ac:dyDescent="0.3">
      <c r="A17" s="96"/>
      <c r="B17" s="97">
        <v>14040000</v>
      </c>
      <c r="C17" s="98" t="s">
        <v>10</v>
      </c>
      <c r="D17" s="90">
        <v>25000</v>
      </c>
      <c r="E17" s="90">
        <v>455328.07</v>
      </c>
      <c r="F17" s="90">
        <f t="shared" si="0"/>
        <v>430328.07</v>
      </c>
      <c r="G17" s="91">
        <f t="shared" si="1"/>
        <v>1821.3122800000001</v>
      </c>
    </row>
    <row r="18" spans="1:7" s="43" customFormat="1" ht="18.75" x14ac:dyDescent="0.3">
      <c r="A18" s="96"/>
      <c r="B18" s="97">
        <v>18000000</v>
      </c>
      <c r="C18" s="98" t="s">
        <v>11</v>
      </c>
      <c r="D18" s="90">
        <v>34260639.25</v>
      </c>
      <c r="E18" s="90">
        <v>33458874.629999995</v>
      </c>
      <c r="F18" s="90">
        <f t="shared" si="0"/>
        <v>-801764.62000000477</v>
      </c>
      <c r="G18" s="91">
        <f t="shared" si="1"/>
        <v>97.659808346979389</v>
      </c>
    </row>
    <row r="19" spans="1:7" s="43" customFormat="1" ht="21.2" customHeight="1" x14ac:dyDescent="0.3">
      <c r="A19" s="96"/>
      <c r="B19" s="97">
        <v>18010000</v>
      </c>
      <c r="C19" s="98" t="s">
        <v>12</v>
      </c>
      <c r="D19" s="90">
        <v>10192999.25</v>
      </c>
      <c r="E19" s="90">
        <v>10255491.76</v>
      </c>
      <c r="F19" s="90">
        <f t="shared" si="0"/>
        <v>62492.509999999776</v>
      </c>
      <c r="G19" s="91">
        <f t="shared" si="1"/>
        <v>100.61309246147545</v>
      </c>
    </row>
    <row r="20" spans="1:7" s="43" customFormat="1" ht="36" customHeight="1" x14ac:dyDescent="0.3">
      <c r="A20" s="96"/>
      <c r="B20" s="96">
        <v>18010100</v>
      </c>
      <c r="C20" s="99" t="s">
        <v>13</v>
      </c>
      <c r="D20" s="100">
        <v>7150</v>
      </c>
      <c r="E20" s="100">
        <v>5438.45</v>
      </c>
      <c r="F20" s="100">
        <v>-5910.09</v>
      </c>
      <c r="G20" s="101">
        <f t="shared" si="1"/>
        <v>76.062237762237757</v>
      </c>
    </row>
    <row r="21" spans="1:7" s="43" customFormat="1" ht="36" customHeight="1" x14ac:dyDescent="0.3">
      <c r="A21" s="96"/>
      <c r="B21" s="96">
        <v>18010200</v>
      </c>
      <c r="C21" s="99" t="s">
        <v>14</v>
      </c>
      <c r="D21" s="100">
        <v>147450</v>
      </c>
      <c r="E21" s="100">
        <v>136101.16</v>
      </c>
      <c r="F21" s="100">
        <f t="shared" si="0"/>
        <v>-11348.839999999997</v>
      </c>
      <c r="G21" s="101">
        <f t="shared" si="1"/>
        <v>92.30326212275348</v>
      </c>
    </row>
    <row r="22" spans="1:7" s="43" customFormat="1" ht="37.5" customHeight="1" x14ac:dyDescent="0.3">
      <c r="A22" s="96"/>
      <c r="B22" s="96">
        <v>18010300</v>
      </c>
      <c r="C22" s="102" t="s">
        <v>69</v>
      </c>
      <c r="D22" s="100">
        <v>368250</v>
      </c>
      <c r="E22" s="100">
        <v>364990.51</v>
      </c>
      <c r="F22" s="100">
        <f t="shared" si="0"/>
        <v>-3259.4899999999907</v>
      </c>
      <c r="G22" s="101">
        <f t="shared" si="1"/>
        <v>99.114870332654448</v>
      </c>
    </row>
    <row r="23" spans="1:7" s="43" customFormat="1" ht="37.5" customHeight="1" x14ac:dyDescent="0.3">
      <c r="A23" s="96"/>
      <c r="B23" s="96">
        <v>18010400</v>
      </c>
      <c r="C23" s="99" t="s">
        <v>15</v>
      </c>
      <c r="D23" s="100">
        <v>409050</v>
      </c>
      <c r="E23" s="100">
        <v>459024.23</v>
      </c>
      <c r="F23" s="100">
        <f t="shared" si="0"/>
        <v>49974.229999999981</v>
      </c>
      <c r="G23" s="101">
        <f t="shared" si="1"/>
        <v>112.21714460334921</v>
      </c>
    </row>
    <row r="24" spans="1:7" s="43" customFormat="1" ht="18.75" x14ac:dyDescent="0.3">
      <c r="A24" s="96"/>
      <c r="B24" s="96">
        <v>18010500</v>
      </c>
      <c r="C24" s="99" t="s">
        <v>16</v>
      </c>
      <c r="D24" s="100">
        <v>1470500</v>
      </c>
      <c r="E24" s="100">
        <v>1430133.83</v>
      </c>
      <c r="F24" s="100">
        <f t="shared" si="0"/>
        <v>-40366.169999999925</v>
      </c>
      <c r="G24" s="101">
        <f t="shared" si="1"/>
        <v>97.254935736144176</v>
      </c>
    </row>
    <row r="25" spans="1:7" s="43" customFormat="1" ht="18.75" x14ac:dyDescent="0.3">
      <c r="A25" s="96"/>
      <c r="B25" s="96">
        <v>18010600</v>
      </c>
      <c r="C25" s="99" t="s">
        <v>17</v>
      </c>
      <c r="D25" s="100">
        <v>3986499.25</v>
      </c>
      <c r="E25" s="100">
        <v>3595642.66</v>
      </c>
      <c r="F25" s="100">
        <f t="shared" si="0"/>
        <v>-390856.58999999985</v>
      </c>
      <c r="G25" s="101">
        <f t="shared" si="1"/>
        <v>90.195493201209061</v>
      </c>
    </row>
    <row r="26" spans="1:7" s="43" customFormat="1" ht="18.75" x14ac:dyDescent="0.3">
      <c r="A26" s="96"/>
      <c r="B26" s="96">
        <v>18010700</v>
      </c>
      <c r="C26" s="99" t="s">
        <v>18</v>
      </c>
      <c r="D26" s="100">
        <v>1487500</v>
      </c>
      <c r="E26" s="100">
        <v>1400950.61</v>
      </c>
      <c r="F26" s="100">
        <f t="shared" si="0"/>
        <v>-86549.389999999898</v>
      </c>
      <c r="G26" s="101">
        <f t="shared" si="1"/>
        <v>94.181553613445388</v>
      </c>
    </row>
    <row r="27" spans="1:7" s="43" customFormat="1" ht="18.75" x14ac:dyDescent="0.3">
      <c r="A27" s="96"/>
      <c r="B27" s="96">
        <v>18010900</v>
      </c>
      <c r="C27" s="99" t="s">
        <v>19</v>
      </c>
      <c r="D27" s="100">
        <v>2199400</v>
      </c>
      <c r="E27" s="100">
        <v>2811126.98</v>
      </c>
      <c r="F27" s="100">
        <f t="shared" si="0"/>
        <v>611726.98</v>
      </c>
      <c r="G27" s="101">
        <f t="shared" si="1"/>
        <v>127.81335727925797</v>
      </c>
    </row>
    <row r="28" spans="1:7" s="43" customFormat="1" ht="18.75" x14ac:dyDescent="0.3">
      <c r="A28" s="96"/>
      <c r="B28" s="96">
        <v>18011000</v>
      </c>
      <c r="C28" s="99" t="s">
        <v>162</v>
      </c>
      <c r="D28" s="100">
        <v>34500</v>
      </c>
      <c r="E28" s="100">
        <v>0</v>
      </c>
      <c r="F28" s="100">
        <f t="shared" si="0"/>
        <v>-34500</v>
      </c>
      <c r="G28" s="101">
        <f t="shared" si="1"/>
        <v>0</v>
      </c>
    </row>
    <row r="29" spans="1:7" s="43" customFormat="1" ht="18.75" x14ac:dyDescent="0.3">
      <c r="A29" s="96"/>
      <c r="B29" s="96">
        <v>18011100</v>
      </c>
      <c r="C29" s="102" t="s">
        <v>70</v>
      </c>
      <c r="D29" s="100">
        <v>82700</v>
      </c>
      <c r="E29" s="100">
        <v>52083.33</v>
      </c>
      <c r="F29" s="100">
        <f t="shared" si="0"/>
        <v>-30616.67</v>
      </c>
      <c r="G29" s="101">
        <f t="shared" si="1"/>
        <v>62.978633615477634</v>
      </c>
    </row>
    <row r="30" spans="1:7" s="43" customFormat="1" ht="17.25" customHeight="1" x14ac:dyDescent="0.3">
      <c r="A30" s="96"/>
      <c r="B30" s="96">
        <v>18030000</v>
      </c>
      <c r="C30" s="99" t="s">
        <v>20</v>
      </c>
      <c r="D30" s="100">
        <v>2700</v>
      </c>
      <c r="E30" s="100">
        <v>1341.95</v>
      </c>
      <c r="F30" s="100">
        <f t="shared" si="0"/>
        <v>-1358.05</v>
      </c>
      <c r="G30" s="101">
        <f t="shared" si="1"/>
        <v>49.701851851851856</v>
      </c>
    </row>
    <row r="31" spans="1:7" s="43" customFormat="1" ht="24.75" hidden="1" customHeight="1" x14ac:dyDescent="0.3">
      <c r="A31" s="96"/>
      <c r="B31" s="96">
        <v>18030200</v>
      </c>
      <c r="C31" s="99" t="s">
        <v>21</v>
      </c>
      <c r="D31" s="100">
        <v>2700</v>
      </c>
      <c r="E31" s="100">
        <v>1341.95</v>
      </c>
      <c r="F31" s="100">
        <f t="shared" si="0"/>
        <v>-1358.05</v>
      </c>
      <c r="G31" s="101">
        <f t="shared" si="1"/>
        <v>49.701851851851856</v>
      </c>
    </row>
    <row r="32" spans="1:7" s="43" customFormat="1" ht="24.75" hidden="1" customHeight="1" x14ac:dyDescent="0.3">
      <c r="A32" s="96"/>
      <c r="B32" s="96">
        <v>18040200</v>
      </c>
      <c r="C32" s="99" t="s">
        <v>23</v>
      </c>
      <c r="D32" s="100">
        <v>24064940</v>
      </c>
      <c r="E32" s="100">
        <v>23202040.920000002</v>
      </c>
      <c r="F32" s="100">
        <f t="shared" si="0"/>
        <v>-862899.07999999821</v>
      </c>
      <c r="G32" s="101">
        <f t="shared" si="1"/>
        <v>96.414289501656768</v>
      </c>
    </row>
    <row r="33" spans="1:8" s="43" customFormat="1" ht="24.75" hidden="1" customHeight="1" x14ac:dyDescent="0.3">
      <c r="A33" s="96"/>
      <c r="B33" s="96">
        <v>18040600</v>
      </c>
      <c r="C33" s="99" t="s">
        <v>24</v>
      </c>
      <c r="D33" s="100">
        <v>1149800</v>
      </c>
      <c r="E33" s="100">
        <v>1375189.53</v>
      </c>
      <c r="F33" s="100">
        <f t="shared" si="0"/>
        <v>225389.53000000003</v>
      </c>
      <c r="G33" s="101">
        <f t="shared" si="1"/>
        <v>119.6024986954253</v>
      </c>
    </row>
    <row r="34" spans="1:8" s="43" customFormat="1" ht="24.75" hidden="1" customHeight="1" x14ac:dyDescent="0.3">
      <c r="A34" s="96"/>
      <c r="B34" s="96">
        <v>18040900</v>
      </c>
      <c r="C34" s="99" t="s">
        <v>25</v>
      </c>
      <c r="D34" s="100">
        <v>13973960</v>
      </c>
      <c r="E34" s="100">
        <v>12914933.17</v>
      </c>
      <c r="F34" s="100">
        <f t="shared" si="0"/>
        <v>-1059026.83</v>
      </c>
      <c r="G34" s="101">
        <f t="shared" si="1"/>
        <v>92.421426496139958</v>
      </c>
    </row>
    <row r="35" spans="1:8" s="43" customFormat="1" ht="24.75" hidden="1" customHeight="1" x14ac:dyDescent="0.3">
      <c r="A35" s="96"/>
      <c r="B35" s="96">
        <v>18041800</v>
      </c>
      <c r="C35" s="99" t="s">
        <v>26</v>
      </c>
      <c r="D35" s="100">
        <v>8941180</v>
      </c>
      <c r="E35" s="100">
        <v>8911918.2200000007</v>
      </c>
      <c r="F35" s="100">
        <f t="shared" si="0"/>
        <v>-29261.779999999329</v>
      </c>
      <c r="G35" s="101">
        <f t="shared" si="1"/>
        <v>99.672730221290706</v>
      </c>
    </row>
    <row r="36" spans="1:8" s="43" customFormat="1" ht="17.25" customHeight="1" x14ac:dyDescent="0.3">
      <c r="A36" s="96"/>
      <c r="B36" s="96">
        <v>18050000</v>
      </c>
      <c r="C36" s="99" t="s">
        <v>27</v>
      </c>
      <c r="D36" s="100">
        <v>24064940</v>
      </c>
      <c r="E36" s="100">
        <v>23202040.920000002</v>
      </c>
      <c r="F36" s="100">
        <f t="shared" si="0"/>
        <v>-862899.07999999821</v>
      </c>
      <c r="G36" s="101">
        <f t="shared" si="1"/>
        <v>96.414289501656768</v>
      </c>
    </row>
    <row r="37" spans="1:8" s="43" customFormat="1" ht="18.75" x14ac:dyDescent="0.3">
      <c r="A37" s="96"/>
      <c r="B37" s="96">
        <v>18050300</v>
      </c>
      <c r="C37" s="99" t="s">
        <v>28</v>
      </c>
      <c r="D37" s="100">
        <v>1149800</v>
      </c>
      <c r="E37" s="100">
        <v>1375189.53</v>
      </c>
      <c r="F37" s="100">
        <f t="shared" si="0"/>
        <v>225389.53000000003</v>
      </c>
      <c r="G37" s="101">
        <f t="shared" si="1"/>
        <v>119.6024986954253</v>
      </c>
    </row>
    <row r="38" spans="1:8" s="43" customFormat="1" ht="18.75" x14ac:dyDescent="0.3">
      <c r="A38" s="96"/>
      <c r="B38" s="96">
        <v>18050400</v>
      </c>
      <c r="C38" s="99" t="s">
        <v>29</v>
      </c>
      <c r="D38" s="100">
        <v>13973960</v>
      </c>
      <c r="E38" s="100">
        <v>12914933.17</v>
      </c>
      <c r="F38" s="100">
        <f t="shared" si="0"/>
        <v>-1059026.83</v>
      </c>
      <c r="G38" s="101">
        <f t="shared" si="1"/>
        <v>92.421426496139958</v>
      </c>
    </row>
    <row r="39" spans="1:8" s="43" customFormat="1" ht="56.25" customHeight="1" x14ac:dyDescent="0.3">
      <c r="A39" s="96"/>
      <c r="B39" s="96">
        <v>18050500</v>
      </c>
      <c r="C39" s="99" t="s">
        <v>30</v>
      </c>
      <c r="D39" s="100">
        <v>8941180</v>
      </c>
      <c r="E39" s="100">
        <v>8911918.2200000007</v>
      </c>
      <c r="F39" s="100">
        <f t="shared" si="0"/>
        <v>-29261.779999999329</v>
      </c>
      <c r="G39" s="101">
        <f t="shared" si="1"/>
        <v>99.672730221290706</v>
      </c>
    </row>
    <row r="40" spans="1:8" s="4" customFormat="1" ht="56.25" hidden="1" x14ac:dyDescent="0.3">
      <c r="A40" s="87"/>
      <c r="B40" s="87">
        <v>19010100</v>
      </c>
      <c r="C40" s="103" t="s">
        <v>31</v>
      </c>
      <c r="D40" s="104">
        <v>0</v>
      </c>
      <c r="E40" s="104">
        <v>1396.7</v>
      </c>
      <c r="F40" s="104">
        <f t="shared" si="0"/>
        <v>1396.7</v>
      </c>
      <c r="G40" s="105">
        <f t="shared" si="1"/>
        <v>0</v>
      </c>
    </row>
    <row r="41" spans="1:8" s="4" customFormat="1" ht="37.5" hidden="1" x14ac:dyDescent="0.3">
      <c r="A41" s="87"/>
      <c r="B41" s="87">
        <v>19010200</v>
      </c>
      <c r="C41" s="103" t="s">
        <v>32</v>
      </c>
      <c r="D41" s="104">
        <v>0</v>
      </c>
      <c r="E41" s="104">
        <v>7.55</v>
      </c>
      <c r="F41" s="104">
        <f t="shared" si="0"/>
        <v>7.55</v>
      </c>
      <c r="G41" s="105">
        <f t="shared" si="1"/>
        <v>0</v>
      </c>
    </row>
    <row r="42" spans="1:8" s="4" customFormat="1" ht="75" hidden="1" x14ac:dyDescent="0.3">
      <c r="A42" s="87"/>
      <c r="B42" s="87">
        <v>19010300</v>
      </c>
      <c r="C42" s="103" t="s">
        <v>33</v>
      </c>
      <c r="D42" s="104">
        <v>0</v>
      </c>
      <c r="E42" s="104">
        <v>607.85</v>
      </c>
      <c r="F42" s="104">
        <f t="shared" si="0"/>
        <v>607.85</v>
      </c>
      <c r="G42" s="105">
        <f t="shared" si="1"/>
        <v>0</v>
      </c>
    </row>
    <row r="43" spans="1:8" s="4" customFormat="1" ht="18.75" x14ac:dyDescent="0.3">
      <c r="A43" s="87"/>
      <c r="B43" s="97">
        <v>20000000</v>
      </c>
      <c r="C43" s="98" t="s">
        <v>34</v>
      </c>
      <c r="D43" s="100">
        <v>1514053.84</v>
      </c>
      <c r="E43" s="100">
        <v>1525635.0500000003</v>
      </c>
      <c r="F43" s="100">
        <f t="shared" si="0"/>
        <v>11581.210000000196</v>
      </c>
      <c r="G43" s="101">
        <f t="shared" si="1"/>
        <v>100.76491401389003</v>
      </c>
    </row>
    <row r="44" spans="1:8" s="4" customFormat="1" ht="45" customHeight="1" x14ac:dyDescent="0.3">
      <c r="A44" s="87"/>
      <c r="B44" s="97">
        <v>21000000</v>
      </c>
      <c r="C44" s="98" t="s">
        <v>35</v>
      </c>
      <c r="D44" s="90">
        <v>49800</v>
      </c>
      <c r="E44" s="90">
        <v>102316</v>
      </c>
      <c r="F44" s="90">
        <f t="shared" si="0"/>
        <v>52516</v>
      </c>
      <c r="G44" s="91">
        <f t="shared" si="1"/>
        <v>205.45381526104416</v>
      </c>
      <c r="H44" s="55"/>
    </row>
    <row r="45" spans="1:8" s="4" customFormat="1" ht="16.5" hidden="1" customHeight="1" x14ac:dyDescent="0.3">
      <c r="A45" s="87"/>
      <c r="B45" s="88">
        <v>21010300</v>
      </c>
      <c r="C45" s="89" t="s">
        <v>36</v>
      </c>
      <c r="D45" s="106">
        <v>49800</v>
      </c>
      <c r="E45" s="106">
        <v>102316</v>
      </c>
      <c r="F45" s="106">
        <f t="shared" si="0"/>
        <v>52516</v>
      </c>
      <c r="G45" s="107">
        <f t="shared" si="1"/>
        <v>205.45381526104416</v>
      </c>
      <c r="H45" s="55"/>
    </row>
    <row r="46" spans="1:8" s="56" customFormat="1" ht="20.25" customHeight="1" x14ac:dyDescent="0.3">
      <c r="A46" s="87"/>
      <c r="B46" s="108">
        <v>21080000</v>
      </c>
      <c r="C46" s="103" t="s">
        <v>37</v>
      </c>
      <c r="D46" s="104">
        <v>49800</v>
      </c>
      <c r="E46" s="104">
        <v>102316</v>
      </c>
      <c r="F46" s="104">
        <f t="shared" si="0"/>
        <v>52516</v>
      </c>
      <c r="G46" s="105">
        <f t="shared" si="1"/>
        <v>205.45381526104416</v>
      </c>
      <c r="H46" s="55"/>
    </row>
    <row r="47" spans="1:8" s="56" customFormat="1" ht="21" customHeight="1" x14ac:dyDescent="0.3">
      <c r="A47" s="87"/>
      <c r="B47" s="108">
        <v>21081100</v>
      </c>
      <c r="C47" s="103" t="s">
        <v>38</v>
      </c>
      <c r="D47" s="104">
        <v>8200</v>
      </c>
      <c r="E47" s="104">
        <v>16210</v>
      </c>
      <c r="F47" s="104">
        <f t="shared" si="0"/>
        <v>8010</v>
      </c>
      <c r="G47" s="105">
        <f t="shared" si="1"/>
        <v>197.6829268292683</v>
      </c>
      <c r="H47" s="55"/>
    </row>
    <row r="48" spans="1:8" s="56" customFormat="1" ht="36.75" customHeight="1" x14ac:dyDescent="0.3">
      <c r="A48" s="87"/>
      <c r="B48" s="108">
        <v>21081500</v>
      </c>
      <c r="C48" s="103" t="s">
        <v>140</v>
      </c>
      <c r="D48" s="104">
        <v>11100</v>
      </c>
      <c r="E48" s="104">
        <v>77300</v>
      </c>
      <c r="F48" s="104">
        <f t="shared" si="0"/>
        <v>66200</v>
      </c>
      <c r="G48" s="105">
        <f t="shared" si="1"/>
        <v>696.39639639639643</v>
      </c>
      <c r="H48" s="55"/>
    </row>
    <row r="49" spans="1:10" s="4" customFormat="1" ht="48.75" customHeight="1" x14ac:dyDescent="0.3">
      <c r="A49" s="87"/>
      <c r="B49" s="109">
        <v>22000000</v>
      </c>
      <c r="C49" s="98" t="s">
        <v>39</v>
      </c>
      <c r="D49" s="90">
        <v>1434653.84</v>
      </c>
      <c r="E49" s="90">
        <v>1333641.7000000002</v>
      </c>
      <c r="F49" s="90">
        <f t="shared" si="0"/>
        <v>-101012.1399999999</v>
      </c>
      <c r="G49" s="91">
        <f t="shared" si="1"/>
        <v>92.959128036070368</v>
      </c>
    </row>
    <row r="50" spans="1:10" s="4" customFormat="1" ht="18.75" x14ac:dyDescent="0.3">
      <c r="A50" s="87"/>
      <c r="B50" s="108">
        <v>22010000</v>
      </c>
      <c r="C50" s="103" t="s">
        <v>40</v>
      </c>
      <c r="D50" s="104">
        <v>1040230</v>
      </c>
      <c r="E50" s="104">
        <v>1035165.95</v>
      </c>
      <c r="F50" s="104">
        <f t="shared" si="0"/>
        <v>-5064.0500000000466</v>
      </c>
      <c r="G50" s="105">
        <f t="shared" si="1"/>
        <v>99.513179777549183</v>
      </c>
    </row>
    <row r="51" spans="1:10" s="4" customFormat="1" ht="18.75" hidden="1" x14ac:dyDescent="0.3">
      <c r="A51" s="87"/>
      <c r="B51" s="108">
        <v>22012500</v>
      </c>
      <c r="C51" s="103" t="s">
        <v>41</v>
      </c>
      <c r="D51" s="104">
        <v>0</v>
      </c>
      <c r="E51" s="104">
        <v>65929.919999999998</v>
      </c>
      <c r="F51" s="104">
        <f t="shared" si="0"/>
        <v>65929.919999999998</v>
      </c>
      <c r="G51" s="105">
        <f t="shared" si="1"/>
        <v>0</v>
      </c>
    </row>
    <row r="52" spans="1:10" s="56" customFormat="1" ht="18.75" x14ac:dyDescent="0.3">
      <c r="A52" s="87"/>
      <c r="B52" s="108">
        <v>22090000</v>
      </c>
      <c r="C52" s="103" t="s">
        <v>42</v>
      </c>
      <c r="D52" s="104">
        <v>373100</v>
      </c>
      <c r="E52" s="104">
        <v>258973.84</v>
      </c>
      <c r="F52" s="104">
        <f t="shared" si="0"/>
        <v>-114126.16</v>
      </c>
      <c r="G52" s="105">
        <f t="shared" si="1"/>
        <v>69.411374966496922</v>
      </c>
    </row>
    <row r="53" spans="1:10" s="4" customFormat="1" ht="75" hidden="1" x14ac:dyDescent="0.3">
      <c r="A53" s="87"/>
      <c r="B53" s="108">
        <v>22090100</v>
      </c>
      <c r="C53" s="103" t="s">
        <v>43</v>
      </c>
      <c r="D53" s="104">
        <v>18200</v>
      </c>
      <c r="E53" s="104">
        <v>23721.58</v>
      </c>
      <c r="F53" s="110">
        <f t="shared" si="0"/>
        <v>5521.5800000000017</v>
      </c>
      <c r="G53" s="105">
        <f t="shared" si="1"/>
        <v>130.33835164835165</v>
      </c>
    </row>
    <row r="54" spans="1:10" s="4" customFormat="1" ht="56.25" hidden="1" x14ac:dyDescent="0.3">
      <c r="A54" s="87"/>
      <c r="B54" s="108">
        <v>22090400</v>
      </c>
      <c r="C54" s="103" t="s">
        <v>44</v>
      </c>
      <c r="D54" s="104">
        <v>2000</v>
      </c>
      <c r="E54" s="104">
        <v>17017</v>
      </c>
      <c r="F54" s="110">
        <f t="shared" si="0"/>
        <v>15017</v>
      </c>
      <c r="G54" s="105">
        <f t="shared" si="1"/>
        <v>850.85</v>
      </c>
    </row>
    <row r="55" spans="1:10" s="57" customFormat="1" ht="20.45" customHeight="1" x14ac:dyDescent="0.3">
      <c r="A55" s="111"/>
      <c r="B55" s="112">
        <v>24000000</v>
      </c>
      <c r="C55" s="113" t="s">
        <v>45</v>
      </c>
      <c r="D55" s="90">
        <v>29600</v>
      </c>
      <c r="E55" s="90">
        <v>89677.35</v>
      </c>
      <c r="F55" s="90">
        <f t="shared" si="0"/>
        <v>60077.350000000006</v>
      </c>
      <c r="G55" s="91">
        <f t="shared" si="1"/>
        <v>302.96402027027028</v>
      </c>
    </row>
    <row r="56" spans="1:10" s="4" customFormat="1" ht="18.75" hidden="1" x14ac:dyDescent="0.3">
      <c r="A56" s="96"/>
      <c r="B56" s="97">
        <v>24060000</v>
      </c>
      <c r="C56" s="98" t="s">
        <v>37</v>
      </c>
      <c r="D56" s="90">
        <v>7000</v>
      </c>
      <c r="E56" s="90">
        <v>29834.48</v>
      </c>
      <c r="F56" s="90">
        <f t="shared" si="0"/>
        <v>22834.48</v>
      </c>
      <c r="G56" s="91">
        <f t="shared" si="1"/>
        <v>426.20685714285713</v>
      </c>
    </row>
    <row r="57" spans="1:10" s="4" customFormat="1" ht="18.75" hidden="1" x14ac:dyDescent="0.3">
      <c r="A57" s="96"/>
      <c r="B57" s="97">
        <v>24060300</v>
      </c>
      <c r="C57" s="98" t="s">
        <v>37</v>
      </c>
      <c r="D57" s="90">
        <v>7000</v>
      </c>
      <c r="E57" s="90">
        <v>29834.48</v>
      </c>
      <c r="F57" s="90">
        <f t="shared" si="0"/>
        <v>22834.48</v>
      </c>
      <c r="G57" s="91">
        <f t="shared" si="1"/>
        <v>426.20685714285713</v>
      </c>
    </row>
    <row r="58" spans="1:10" s="78" customFormat="1" ht="18.75" x14ac:dyDescent="0.3">
      <c r="A58" s="114"/>
      <c r="B58" s="115">
        <v>30000000</v>
      </c>
      <c r="C58" s="116" t="s">
        <v>46</v>
      </c>
      <c r="D58" s="117">
        <v>8800</v>
      </c>
      <c r="E58" s="117">
        <v>3817.52</v>
      </c>
      <c r="F58" s="117">
        <f t="shared" si="0"/>
        <v>-4982.4799999999996</v>
      </c>
      <c r="G58" s="118">
        <f t="shared" si="1"/>
        <v>43.380909090909093</v>
      </c>
    </row>
    <row r="59" spans="1:10" s="4" customFormat="1" ht="112.5" hidden="1" x14ac:dyDescent="0.3">
      <c r="A59" s="96"/>
      <c r="B59" s="96">
        <v>31010000</v>
      </c>
      <c r="C59" s="99" t="s">
        <v>48</v>
      </c>
      <c r="D59" s="100">
        <v>2100</v>
      </c>
      <c r="E59" s="100">
        <v>5425.11</v>
      </c>
      <c r="F59" s="100">
        <f t="shared" si="0"/>
        <v>3325.1099999999997</v>
      </c>
      <c r="G59" s="119">
        <f t="shared" si="1"/>
        <v>258.33857142857141</v>
      </c>
    </row>
    <row r="60" spans="1:10" s="56" customFormat="1" ht="16.5" hidden="1" customHeight="1" x14ac:dyDescent="0.3">
      <c r="A60" s="96"/>
      <c r="B60" s="96">
        <v>40000000</v>
      </c>
      <c r="C60" s="99" t="s">
        <v>71</v>
      </c>
      <c r="D60" s="120">
        <v>0</v>
      </c>
      <c r="E60" s="120">
        <v>0</v>
      </c>
      <c r="F60" s="120">
        <f t="shared" si="0"/>
        <v>0</v>
      </c>
      <c r="G60" s="121">
        <f t="shared" si="1"/>
        <v>0</v>
      </c>
    </row>
    <row r="61" spans="1:10" s="4" customFormat="1" ht="16.5" hidden="1" customHeight="1" x14ac:dyDescent="0.3">
      <c r="A61" s="164" t="s">
        <v>49</v>
      </c>
      <c r="B61" s="165"/>
      <c r="C61" s="166"/>
      <c r="D61" s="90">
        <f>D62-D60</f>
        <v>102910150.42</v>
      </c>
      <c r="E61" s="90">
        <f>E62-E60</f>
        <v>99497556.519999996</v>
      </c>
      <c r="F61" s="90">
        <f t="shared" si="0"/>
        <v>-3412593.900000006</v>
      </c>
      <c r="G61" s="122">
        <f t="shared" si="1"/>
        <v>96.68390932665784</v>
      </c>
    </row>
    <row r="62" spans="1:10" s="4" customFormat="1" ht="16.5" customHeight="1" x14ac:dyDescent="0.3">
      <c r="A62" s="164" t="s">
        <v>107</v>
      </c>
      <c r="B62" s="167"/>
      <c r="C62" s="168"/>
      <c r="D62" s="90">
        <v>102910150.42</v>
      </c>
      <c r="E62" s="90">
        <v>99497556.519999996</v>
      </c>
      <c r="F62" s="90">
        <f t="shared" si="0"/>
        <v>-3412593.900000006</v>
      </c>
      <c r="G62" s="122">
        <f t="shared" si="1"/>
        <v>96.68390932665784</v>
      </c>
      <c r="J62" s="67"/>
    </row>
    <row r="63" spans="1:10" s="4" customFormat="1" ht="16.5" customHeight="1" x14ac:dyDescent="0.3">
      <c r="A63" s="123"/>
      <c r="B63" s="88">
        <v>40000000</v>
      </c>
      <c r="C63" s="88" t="s">
        <v>108</v>
      </c>
      <c r="D63" s="106">
        <v>65491780</v>
      </c>
      <c r="E63" s="106">
        <v>64543834.130000003</v>
      </c>
      <c r="F63" s="106">
        <f t="shared" si="0"/>
        <v>-947945.86999999732</v>
      </c>
      <c r="G63" s="124">
        <f t="shared" si="1"/>
        <v>98.552572750351274</v>
      </c>
      <c r="J63" s="67"/>
    </row>
    <row r="64" spans="1:10" s="4" customFormat="1" ht="16.5" customHeight="1" x14ac:dyDescent="0.3">
      <c r="A64" s="123"/>
      <c r="B64" s="125" t="s">
        <v>109</v>
      </c>
      <c r="C64" s="126"/>
      <c r="D64" s="127">
        <f>SUM(D62:D63)</f>
        <v>168401930.42000002</v>
      </c>
      <c r="E64" s="127">
        <f>SUM(E62:E63)</f>
        <v>164041390.65000001</v>
      </c>
      <c r="F64" s="127">
        <f t="shared" si="0"/>
        <v>-4360539.7700000107</v>
      </c>
      <c r="G64" s="128">
        <f t="shared" si="1"/>
        <v>97.410635519958305</v>
      </c>
      <c r="J64" s="67"/>
    </row>
    <row r="65" spans="1:7" s="43" customFormat="1" ht="19.5" customHeight="1" x14ac:dyDescent="0.3">
      <c r="A65" s="129"/>
      <c r="B65" s="169" t="s">
        <v>184</v>
      </c>
      <c r="C65" s="170"/>
      <c r="D65" s="170"/>
      <c r="E65" s="170"/>
      <c r="F65" s="171"/>
      <c r="G65" s="130"/>
    </row>
    <row r="66" spans="1:7" s="4" customFormat="1" ht="18.75" customHeight="1" x14ac:dyDescent="0.3">
      <c r="A66" s="8"/>
      <c r="B66" s="83">
        <v>10000000</v>
      </c>
      <c r="C66" s="131" t="s">
        <v>2</v>
      </c>
      <c r="D66" s="132">
        <v>70530</v>
      </c>
      <c r="E66" s="132">
        <v>60675.58</v>
      </c>
      <c r="F66" s="132">
        <f>E66-D66</f>
        <v>-9854.4199999999983</v>
      </c>
      <c r="G66" s="132">
        <f>IF(D66=0,0,E66/D66*100)</f>
        <v>86.028044803629669</v>
      </c>
    </row>
    <row r="67" spans="1:7" s="4" customFormat="1" ht="18.75" x14ac:dyDescent="0.3">
      <c r="A67" s="8"/>
      <c r="B67" s="87">
        <v>19010000</v>
      </c>
      <c r="C67" s="103" t="s">
        <v>65</v>
      </c>
      <c r="D67" s="133">
        <v>70530</v>
      </c>
      <c r="E67" s="133">
        <v>60675.58</v>
      </c>
      <c r="F67" s="133">
        <f>E67-D67</f>
        <v>-9854.4199999999983</v>
      </c>
      <c r="G67" s="133">
        <f>IF(D67=0,0,E67/D67*100)</f>
        <v>86.028044803629669</v>
      </c>
    </row>
    <row r="68" spans="1:7" s="4" customFormat="1" ht="56.25" hidden="1" x14ac:dyDescent="0.3">
      <c r="A68" s="8"/>
      <c r="B68" s="87">
        <v>18040000</v>
      </c>
      <c r="C68" s="103" t="s">
        <v>22</v>
      </c>
      <c r="D68" s="133">
        <v>0</v>
      </c>
      <c r="E68" s="133">
        <v>0</v>
      </c>
      <c r="F68" s="133">
        <v>-126.29</v>
      </c>
      <c r="G68" s="133">
        <v>-126.29</v>
      </c>
    </row>
    <row r="69" spans="1:7" s="4" customFormat="1" ht="93.75" hidden="1" x14ac:dyDescent="0.3">
      <c r="A69" s="8"/>
      <c r="B69" s="87">
        <v>18041500</v>
      </c>
      <c r="C69" s="103" t="s">
        <v>52</v>
      </c>
      <c r="D69" s="133">
        <v>0</v>
      </c>
      <c r="E69" s="133">
        <v>0</v>
      </c>
      <c r="F69" s="133">
        <v>-126.29</v>
      </c>
      <c r="G69" s="133">
        <v>-126.29</v>
      </c>
    </row>
    <row r="70" spans="1:7" s="4" customFormat="1" ht="18.75" x14ac:dyDescent="0.3">
      <c r="A70" s="8"/>
      <c r="B70" s="88">
        <v>20000000</v>
      </c>
      <c r="C70" s="89" t="s">
        <v>34</v>
      </c>
      <c r="D70" s="134">
        <v>10720009.640000001</v>
      </c>
      <c r="E70" s="134">
        <v>10715709.83</v>
      </c>
      <c r="F70" s="134">
        <f t="shared" ref="F70:F90" si="2">E70-D70</f>
        <v>-4299.8100000005215</v>
      </c>
      <c r="G70" s="134">
        <f t="shared" ref="G70:G90" si="3">IF(D70=0,0,E70/D70*100)</f>
        <v>99.95988986815874</v>
      </c>
    </row>
    <row r="71" spans="1:7" s="4" customFormat="1" ht="37.5" hidden="1" x14ac:dyDescent="0.3">
      <c r="A71" s="8"/>
      <c r="B71" s="87">
        <v>24170000</v>
      </c>
      <c r="C71" s="103" t="s">
        <v>66</v>
      </c>
      <c r="D71" s="135">
        <v>0</v>
      </c>
      <c r="E71" s="135">
        <v>0</v>
      </c>
      <c r="F71" s="134">
        <f t="shared" si="2"/>
        <v>0</v>
      </c>
      <c r="G71" s="134">
        <f t="shared" si="3"/>
        <v>0</v>
      </c>
    </row>
    <row r="72" spans="1:7" s="4" customFormat="1" ht="18.75" hidden="1" x14ac:dyDescent="0.3">
      <c r="A72" s="8"/>
      <c r="B72" s="87">
        <v>24060000</v>
      </c>
      <c r="C72" s="103" t="s">
        <v>37</v>
      </c>
      <c r="D72" s="134">
        <v>3000</v>
      </c>
      <c r="E72" s="134">
        <v>1000</v>
      </c>
      <c r="F72" s="134">
        <f t="shared" si="2"/>
        <v>-2000</v>
      </c>
      <c r="G72" s="134">
        <f t="shared" si="3"/>
        <v>33.333333333333329</v>
      </c>
    </row>
    <row r="73" spans="1:7" s="4" customFormat="1" ht="75" hidden="1" x14ac:dyDescent="0.3">
      <c r="A73" s="8"/>
      <c r="B73" s="87">
        <v>24062100</v>
      </c>
      <c r="C73" s="103" t="s">
        <v>53</v>
      </c>
      <c r="D73" s="134">
        <v>3000</v>
      </c>
      <c r="E73" s="134">
        <v>1000</v>
      </c>
      <c r="F73" s="134">
        <f t="shared" si="2"/>
        <v>-2000</v>
      </c>
      <c r="G73" s="134">
        <f t="shared" si="3"/>
        <v>33.333333333333329</v>
      </c>
    </row>
    <row r="74" spans="1:7" s="4" customFormat="1" ht="94.5" customHeight="1" x14ac:dyDescent="0.3">
      <c r="A74" s="8"/>
      <c r="B74" s="136">
        <v>24062100</v>
      </c>
      <c r="C74" s="137" t="s">
        <v>53</v>
      </c>
      <c r="D74" s="138">
        <v>5550</v>
      </c>
      <c r="E74" s="138">
        <v>1803.83</v>
      </c>
      <c r="F74" s="138">
        <f t="shared" si="2"/>
        <v>-3746.17</v>
      </c>
      <c r="G74" s="138">
        <f t="shared" si="3"/>
        <v>32.501441441441443</v>
      </c>
    </row>
    <row r="75" spans="1:7" s="4" customFormat="1" ht="54" customHeight="1" x14ac:dyDescent="0.3">
      <c r="A75" s="8"/>
      <c r="B75" s="136">
        <v>24170000</v>
      </c>
      <c r="C75" s="137" t="s">
        <v>66</v>
      </c>
      <c r="D75" s="138">
        <v>1252000</v>
      </c>
      <c r="E75" s="138">
        <v>1249240</v>
      </c>
      <c r="F75" s="139">
        <f t="shared" si="2"/>
        <v>-2760</v>
      </c>
      <c r="G75" s="138">
        <f t="shared" si="3"/>
        <v>99.779552715654944</v>
      </c>
    </row>
    <row r="76" spans="1:7" s="4" customFormat="1" ht="31.5" customHeight="1" x14ac:dyDescent="0.3">
      <c r="A76" s="8"/>
      <c r="B76" s="136">
        <v>25000000</v>
      </c>
      <c r="C76" s="137" t="s">
        <v>54</v>
      </c>
      <c r="D76" s="133">
        <v>9462459.6400000006</v>
      </c>
      <c r="E76" s="133">
        <v>9464666</v>
      </c>
      <c r="F76" s="133">
        <f t="shared" si="2"/>
        <v>2206.359999999404</v>
      </c>
      <c r="G76" s="133">
        <f t="shared" si="3"/>
        <v>100.02331698188358</v>
      </c>
    </row>
    <row r="77" spans="1:7" s="4" customFormat="1" ht="56.25" hidden="1" x14ac:dyDescent="0.3">
      <c r="A77" s="8"/>
      <c r="B77" s="108">
        <v>25010000</v>
      </c>
      <c r="C77" s="103" t="s">
        <v>55</v>
      </c>
      <c r="D77" s="133">
        <v>25400</v>
      </c>
      <c r="E77" s="133">
        <v>6350</v>
      </c>
      <c r="F77" s="133">
        <f t="shared" si="2"/>
        <v>-19050</v>
      </c>
      <c r="G77" s="133">
        <f t="shared" si="3"/>
        <v>25</v>
      </c>
    </row>
    <row r="78" spans="1:7" s="4" customFormat="1" ht="18.75" hidden="1" x14ac:dyDescent="0.3">
      <c r="A78" s="8"/>
      <c r="B78" s="108">
        <v>25010300</v>
      </c>
      <c r="C78" s="103" t="s">
        <v>56</v>
      </c>
      <c r="D78" s="133">
        <v>25400</v>
      </c>
      <c r="E78" s="133">
        <v>6350</v>
      </c>
      <c r="F78" s="133">
        <f t="shared" si="2"/>
        <v>-19050</v>
      </c>
      <c r="G78" s="133">
        <f t="shared" si="3"/>
        <v>25</v>
      </c>
    </row>
    <row r="79" spans="1:7" s="4" customFormat="1" ht="23.25" customHeight="1" x14ac:dyDescent="0.3">
      <c r="A79" s="8"/>
      <c r="B79" s="140">
        <v>30000000</v>
      </c>
      <c r="C79" s="89" t="s">
        <v>46</v>
      </c>
      <c r="D79" s="133">
        <v>760511</v>
      </c>
      <c r="E79" s="133">
        <v>815930</v>
      </c>
      <c r="F79" s="133">
        <f t="shared" si="2"/>
        <v>55419</v>
      </c>
      <c r="G79" s="133">
        <f t="shared" si="3"/>
        <v>107.28707408571343</v>
      </c>
    </row>
    <row r="80" spans="1:7" s="4" customFormat="1" ht="17.850000000000001" hidden="1" customHeight="1" x14ac:dyDescent="0.3">
      <c r="A80" s="8"/>
      <c r="B80" s="108">
        <v>31000000</v>
      </c>
      <c r="C80" s="103" t="s">
        <v>47</v>
      </c>
      <c r="D80" s="133">
        <v>100</v>
      </c>
      <c r="E80" s="133">
        <v>100</v>
      </c>
      <c r="F80" s="133">
        <f t="shared" si="2"/>
        <v>0</v>
      </c>
      <c r="G80" s="133">
        <f t="shared" si="3"/>
        <v>100</v>
      </c>
    </row>
    <row r="81" spans="1:21" s="4" customFormat="1" ht="17.649999999999999" hidden="1" customHeight="1" x14ac:dyDescent="0.3">
      <c r="A81" s="8"/>
      <c r="B81" s="108">
        <v>31030000</v>
      </c>
      <c r="C81" s="103" t="s">
        <v>57</v>
      </c>
      <c r="D81" s="133">
        <v>100</v>
      </c>
      <c r="E81" s="133">
        <v>100</v>
      </c>
      <c r="F81" s="133">
        <f t="shared" si="2"/>
        <v>0</v>
      </c>
      <c r="G81" s="133">
        <f t="shared" si="3"/>
        <v>100</v>
      </c>
    </row>
    <row r="82" spans="1:21" s="4" customFormat="1" ht="17.850000000000001" hidden="1" customHeight="1" x14ac:dyDescent="0.3">
      <c r="A82" s="8"/>
      <c r="B82" s="108">
        <v>33000000</v>
      </c>
      <c r="C82" s="103" t="s">
        <v>58</v>
      </c>
      <c r="D82" s="133">
        <v>510000</v>
      </c>
      <c r="E82" s="133">
        <v>149000</v>
      </c>
      <c r="F82" s="133">
        <f t="shared" si="2"/>
        <v>-361000</v>
      </c>
      <c r="G82" s="133">
        <f t="shared" si="3"/>
        <v>29.215686274509807</v>
      </c>
    </row>
    <row r="83" spans="1:21" s="4" customFormat="1" ht="78" customHeight="1" x14ac:dyDescent="0.3">
      <c r="A83" s="8"/>
      <c r="B83" s="136">
        <v>33010100</v>
      </c>
      <c r="C83" s="141" t="s">
        <v>59</v>
      </c>
      <c r="D83" s="133">
        <v>289196</v>
      </c>
      <c r="E83" s="133">
        <v>515660</v>
      </c>
      <c r="F83" s="133">
        <f t="shared" si="2"/>
        <v>226464</v>
      </c>
      <c r="G83" s="133">
        <f t="shared" si="3"/>
        <v>178.30813704200611</v>
      </c>
    </row>
    <row r="84" spans="1:21" s="4" customFormat="1" ht="57" customHeight="1" x14ac:dyDescent="0.3">
      <c r="A84" s="8"/>
      <c r="B84" s="136">
        <v>33010400</v>
      </c>
      <c r="C84" s="103" t="s">
        <v>60</v>
      </c>
      <c r="D84" s="138">
        <v>471315</v>
      </c>
      <c r="E84" s="138">
        <v>264800</v>
      </c>
      <c r="F84" s="138">
        <f t="shared" si="2"/>
        <v>-206515</v>
      </c>
      <c r="G84" s="138">
        <f t="shared" si="3"/>
        <v>56.183232021047488</v>
      </c>
    </row>
    <row r="85" spans="1:21" s="1" customFormat="1" ht="17.100000000000001" hidden="1" customHeight="1" x14ac:dyDescent="0.3">
      <c r="A85" s="142"/>
      <c r="B85" s="143">
        <v>33010100</v>
      </c>
      <c r="C85" s="143" t="s">
        <v>59</v>
      </c>
      <c r="D85" s="144">
        <v>110000</v>
      </c>
      <c r="E85" s="144">
        <v>29000</v>
      </c>
      <c r="F85" s="144">
        <f t="shared" si="2"/>
        <v>-81000</v>
      </c>
      <c r="G85" s="144">
        <f t="shared" si="3"/>
        <v>26.36363636363636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s="1" customFormat="1" ht="17.100000000000001" hidden="1" customHeight="1" x14ac:dyDescent="0.3">
      <c r="A86" s="142"/>
      <c r="B86" s="143">
        <v>33010400</v>
      </c>
      <c r="C86" s="143" t="s">
        <v>60</v>
      </c>
      <c r="D86" s="144">
        <v>400000</v>
      </c>
      <c r="E86" s="144">
        <v>120000</v>
      </c>
      <c r="F86" s="144">
        <f t="shared" si="2"/>
        <v>-280000</v>
      </c>
      <c r="G86" s="144">
        <f t="shared" si="3"/>
        <v>30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s="64" customFormat="1" ht="17.100000000000001" customHeight="1" x14ac:dyDescent="0.3">
      <c r="A87" s="145"/>
      <c r="B87" s="172" t="s">
        <v>110</v>
      </c>
      <c r="C87" s="173"/>
      <c r="D87" s="146">
        <f>D66+D70+D79</f>
        <v>11551050.640000001</v>
      </c>
      <c r="E87" s="146">
        <f>E66+E70+E79</f>
        <v>11592315.41</v>
      </c>
      <c r="F87" s="146">
        <f t="shared" si="2"/>
        <v>41264.769999999553</v>
      </c>
      <c r="G87" s="146">
        <f t="shared" si="3"/>
        <v>100.35723823993207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s="43" customFormat="1" ht="17.100000000000001" customHeight="1" x14ac:dyDescent="0.3">
      <c r="A88" s="129"/>
      <c r="B88" s="147">
        <v>40000000</v>
      </c>
      <c r="C88" s="148" t="s">
        <v>108</v>
      </c>
      <c r="D88" s="149">
        <v>266636</v>
      </c>
      <c r="E88" s="149">
        <v>256640</v>
      </c>
      <c r="F88" s="149">
        <f t="shared" si="2"/>
        <v>-9996</v>
      </c>
      <c r="G88" s="149">
        <f t="shared" si="3"/>
        <v>96.251068872920385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s="65" customFormat="1" ht="21.75" customHeight="1" x14ac:dyDescent="0.3">
      <c r="A89" s="150"/>
      <c r="B89" s="174" t="s">
        <v>61</v>
      </c>
      <c r="C89" s="175"/>
      <c r="D89" s="146">
        <f t="shared" ref="D89:E89" si="4">D87+D88</f>
        <v>11817686.640000001</v>
      </c>
      <c r="E89" s="146">
        <f t="shared" si="4"/>
        <v>11848955.41</v>
      </c>
      <c r="F89" s="146">
        <f t="shared" si="2"/>
        <v>31268.769999999553</v>
      </c>
      <c r="G89" s="146">
        <f t="shared" si="3"/>
        <v>100.26459298636472</v>
      </c>
      <c r="H89" s="68"/>
      <c r="I89" s="68"/>
      <c r="J89" s="67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s="63" customFormat="1" ht="37.5" customHeight="1" x14ac:dyDescent="0.3">
      <c r="A90" s="151"/>
      <c r="B90" s="154" t="s">
        <v>111</v>
      </c>
      <c r="C90" s="155"/>
      <c r="D90" s="152">
        <f>D89+D64</f>
        <v>180219617.06</v>
      </c>
      <c r="E90" s="152">
        <f>E89+E64</f>
        <v>175890346.06</v>
      </c>
      <c r="F90" s="153">
        <f t="shared" si="2"/>
        <v>-4329271</v>
      </c>
      <c r="G90" s="153">
        <f t="shared" si="3"/>
        <v>97.597780380057813</v>
      </c>
      <c r="H90" s="4"/>
      <c r="I90" s="4"/>
      <c r="J90" s="6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s="1" customFormat="1" ht="18.75" x14ac:dyDescent="0.3">
      <c r="A91" s="7"/>
      <c r="B91" s="7"/>
      <c r="C91" s="7"/>
      <c r="D91" s="7"/>
      <c r="E91" s="8"/>
      <c r="F91" s="7"/>
      <c r="G91" s="7"/>
    </row>
    <row r="92" spans="1:21" ht="18.75" x14ac:dyDescent="0.3">
      <c r="A92" s="7"/>
      <c r="B92" s="7"/>
      <c r="C92" s="7"/>
      <c r="D92" s="7"/>
      <c r="E92" s="8"/>
      <c r="F92" s="7"/>
      <c r="G92" s="7"/>
    </row>
    <row r="93" spans="1:21" ht="18.75" x14ac:dyDescent="0.3">
      <c r="A93" s="7"/>
      <c r="B93" s="7"/>
      <c r="C93" s="7" t="s">
        <v>185</v>
      </c>
      <c r="D93" s="7"/>
      <c r="E93" s="8"/>
      <c r="F93" s="7"/>
      <c r="G93" s="7"/>
    </row>
  </sheetData>
  <mergeCells count="14">
    <mergeCell ref="B90:C90"/>
    <mergeCell ref="A3:G3"/>
    <mergeCell ref="A5:A6"/>
    <mergeCell ref="B5:B6"/>
    <mergeCell ref="C5:C6"/>
    <mergeCell ref="D5:D6"/>
    <mergeCell ref="E5:E6"/>
    <mergeCell ref="F5:G5"/>
    <mergeCell ref="A61:C61"/>
    <mergeCell ref="A62:C62"/>
    <mergeCell ref="B65:F65"/>
    <mergeCell ref="B87:C87"/>
    <mergeCell ref="B89:C89"/>
    <mergeCell ref="B7:G7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34"/>
  <sheetViews>
    <sheetView topLeftCell="B1" zoomScale="73" zoomScaleNormal="73" workbookViewId="0">
      <pane xSplit="1" ySplit="7" topLeftCell="C231" activePane="bottomRight" state="frozen"/>
      <selection activeCell="B1" sqref="B1"/>
      <selection pane="topRight" activeCell="C1" sqref="C1"/>
      <selection pane="bottomLeft" activeCell="B8" sqref="B8"/>
      <selection pane="bottomRight" activeCell="B7" sqref="B7:I7"/>
    </sheetView>
  </sheetViews>
  <sheetFormatPr defaultRowHeight="18.75" x14ac:dyDescent="0.3"/>
  <cols>
    <col min="1" max="1" width="0" style="7" hidden="1" customWidth="1"/>
    <col min="2" max="2" width="9.85546875" style="12" customWidth="1"/>
    <col min="3" max="3" width="56.28515625" style="7" customWidth="1"/>
    <col min="4" max="4" width="21" style="7" hidden="1" customWidth="1"/>
    <col min="5" max="6" width="18.7109375" style="7" customWidth="1"/>
    <col min="7" max="7" width="20.28515625" style="7" customWidth="1"/>
    <col min="8" max="8" width="18.7109375" style="7" hidden="1" customWidth="1"/>
    <col min="9" max="9" width="25" style="7" customWidth="1"/>
    <col min="10" max="12" width="9.140625" style="7"/>
    <col min="13" max="13" width="14.28515625" style="7" bestFit="1" customWidth="1"/>
    <col min="14" max="16384" width="9.140625" style="7"/>
  </cols>
  <sheetData>
    <row r="1" spans="1:9" x14ac:dyDescent="0.3">
      <c r="G1" s="8"/>
      <c r="I1" s="7" t="s">
        <v>67</v>
      </c>
    </row>
    <row r="2" spans="1:9" x14ac:dyDescent="0.3">
      <c r="A2" s="9"/>
      <c r="B2" s="206"/>
      <c r="C2" s="21"/>
      <c r="D2" s="21"/>
      <c r="E2" s="21"/>
      <c r="F2" s="189" t="s">
        <v>193</v>
      </c>
      <c r="G2" s="192"/>
      <c r="H2" s="192"/>
      <c r="I2" s="192"/>
    </row>
    <row r="3" spans="1:9" ht="41.25" customHeight="1" x14ac:dyDescent="0.3">
      <c r="A3" s="17" t="s">
        <v>68</v>
      </c>
      <c r="C3" s="191" t="s">
        <v>192</v>
      </c>
      <c r="D3" s="192"/>
      <c r="E3" s="192"/>
      <c r="F3" s="192"/>
      <c r="G3" s="192"/>
      <c r="H3" s="192"/>
      <c r="I3" s="192"/>
    </row>
    <row r="4" spans="1:9" x14ac:dyDescent="0.3">
      <c r="F4" s="8"/>
      <c r="I4" s="8" t="s">
        <v>0</v>
      </c>
    </row>
    <row r="5" spans="1:9" s="10" customFormat="1" x14ac:dyDescent="0.3">
      <c r="A5" s="182"/>
      <c r="B5" s="185" t="s">
        <v>94</v>
      </c>
      <c r="C5" s="183"/>
      <c r="D5" s="185" t="s">
        <v>141</v>
      </c>
      <c r="E5" s="186" t="s">
        <v>143</v>
      </c>
      <c r="F5" s="188" t="s">
        <v>187</v>
      </c>
      <c r="G5" s="183" t="s">
        <v>50</v>
      </c>
      <c r="H5" s="183"/>
      <c r="I5" s="183"/>
    </row>
    <row r="6" spans="1:9" s="10" customFormat="1" ht="105.95" customHeight="1" x14ac:dyDescent="0.3">
      <c r="A6" s="182"/>
      <c r="B6" s="207"/>
      <c r="C6" s="184"/>
      <c r="D6" s="185"/>
      <c r="E6" s="187"/>
      <c r="F6" s="188"/>
      <c r="G6" s="80" t="s">
        <v>1</v>
      </c>
      <c r="H6" s="80" t="s">
        <v>142</v>
      </c>
      <c r="I6" s="80" t="s">
        <v>175</v>
      </c>
    </row>
    <row r="7" spans="1:9" s="10" customFormat="1" ht="22.7" customHeight="1" x14ac:dyDescent="0.3">
      <c r="A7" s="11"/>
      <c r="B7" s="179" t="s">
        <v>63</v>
      </c>
      <c r="C7" s="179"/>
      <c r="D7" s="179"/>
      <c r="E7" s="179"/>
      <c r="F7" s="179"/>
      <c r="G7" s="179"/>
      <c r="H7" s="179"/>
      <c r="I7" s="180"/>
    </row>
    <row r="8" spans="1:9" s="10" customFormat="1" ht="42.75" customHeight="1" x14ac:dyDescent="0.35">
      <c r="A8" s="11"/>
      <c r="B8" s="208" t="s">
        <v>112</v>
      </c>
      <c r="C8" s="23" t="s">
        <v>113</v>
      </c>
      <c r="D8" s="24">
        <f>D9+D22+D23+D26+D28+D29+D33+D35+D36+D37+D38+D41+D42+D43+D44+D45</f>
        <v>53066181.25</v>
      </c>
      <c r="E8" s="24">
        <f t="shared" ref="E8:F8" si="0">E9+E22+E23+E24+E25+E26+E27+E28+E29+E33+E34+E35+E36+E37+E41+E43+E44+E45+E42+E38</f>
        <v>53066181.25</v>
      </c>
      <c r="F8" s="24">
        <f t="shared" si="0"/>
        <v>51462097.870000005</v>
      </c>
      <c r="G8" s="25">
        <f>F8-E8</f>
        <v>-1604083.3799999952</v>
      </c>
      <c r="H8" s="24">
        <f>IF(E8=0,0,F8/E8*100)</f>
        <v>96.977202161122165</v>
      </c>
      <c r="I8" s="24">
        <f>IF(D8=0,0,F8/D8*100)</f>
        <v>96.977202161122165</v>
      </c>
    </row>
    <row r="9" spans="1:9" s="12" customFormat="1" ht="59.25" customHeight="1" x14ac:dyDescent="0.2">
      <c r="B9" s="194"/>
      <c r="C9" s="45" t="s">
        <v>161</v>
      </c>
      <c r="D9" s="46">
        <f>D10+D11+D12+D13+D14+D15+D16+D17+D18+D19+D20+D21</f>
        <v>26167297.449999999</v>
      </c>
      <c r="E9" s="46">
        <f>E10+E11+E12+E13+E14+E15+E16+E17+E18+E19+E20+E21</f>
        <v>26167297.449999999</v>
      </c>
      <c r="F9" s="46">
        <f t="shared" ref="F9" si="1">F10+F11+F12+F13+F14+F15+F16+F17+F18+F19+F20+F21</f>
        <v>25250194.519999996</v>
      </c>
      <c r="G9" s="48">
        <f>F9-E9</f>
        <v>-917102.93000000343</v>
      </c>
      <c r="H9" s="48">
        <f>IF(E9=0,0,F9/E9*100)</f>
        <v>96.495232525436052</v>
      </c>
      <c r="I9" s="48">
        <f>IF(D9=0,0,F9/D9*100)</f>
        <v>96.495232525436052</v>
      </c>
    </row>
    <row r="10" spans="1:9" s="58" customFormat="1" ht="38.25" customHeight="1" x14ac:dyDescent="0.2">
      <c r="B10" s="195">
        <v>2111</v>
      </c>
      <c r="C10" s="69" t="s">
        <v>144</v>
      </c>
      <c r="D10" s="70">
        <v>18349392.449999999</v>
      </c>
      <c r="E10" s="70">
        <v>18349392.449999999</v>
      </c>
      <c r="F10" s="70">
        <v>18260431.66</v>
      </c>
      <c r="G10" s="22">
        <f t="shared" ref="G10:G197" si="2">F10-E10</f>
        <v>-88960.789999999106</v>
      </c>
      <c r="H10" s="22">
        <f t="shared" ref="H10:H62" si="3">IF(E10=0,0,F10/E10*100)</f>
        <v>99.515184002727025</v>
      </c>
      <c r="I10" s="22">
        <f t="shared" ref="I10:I197" si="4">IF(D10=0,0,F10/D10*100)</f>
        <v>99.515184002727025</v>
      </c>
    </row>
    <row r="11" spans="1:9" s="12" customFormat="1" ht="38.25" customHeight="1" x14ac:dyDescent="0.2">
      <c r="B11" s="195">
        <v>2120</v>
      </c>
      <c r="C11" s="71" t="s">
        <v>145</v>
      </c>
      <c r="D11" s="72">
        <v>3780592</v>
      </c>
      <c r="E11" s="70">
        <v>3780592</v>
      </c>
      <c r="F11" s="70">
        <v>3737868.87</v>
      </c>
      <c r="G11" s="22">
        <f t="shared" si="2"/>
        <v>-42723.129999999888</v>
      </c>
      <c r="H11" s="22">
        <f t="shared" si="3"/>
        <v>98.869935449262982</v>
      </c>
      <c r="I11" s="22">
        <f t="shared" si="4"/>
        <v>98.869935449262982</v>
      </c>
    </row>
    <row r="12" spans="1:9" s="12" customFormat="1" ht="43.5" customHeight="1" x14ac:dyDescent="0.2">
      <c r="B12" s="195">
        <v>2210</v>
      </c>
      <c r="C12" s="71" t="s">
        <v>130</v>
      </c>
      <c r="D12" s="72">
        <v>953465</v>
      </c>
      <c r="E12" s="70">
        <v>953465</v>
      </c>
      <c r="F12" s="70">
        <v>888400.93</v>
      </c>
      <c r="G12" s="22">
        <f t="shared" si="2"/>
        <v>-65064.069999999949</v>
      </c>
      <c r="H12" s="22">
        <f t="shared" si="3"/>
        <v>93.176040022444468</v>
      </c>
      <c r="I12" s="22">
        <f t="shared" si="4"/>
        <v>93.176040022444468</v>
      </c>
    </row>
    <row r="13" spans="1:9" s="12" customFormat="1" ht="53.25" customHeight="1" x14ac:dyDescent="0.2">
      <c r="B13" s="195">
        <v>2240</v>
      </c>
      <c r="C13" s="71" t="s">
        <v>136</v>
      </c>
      <c r="D13" s="72">
        <v>876282</v>
      </c>
      <c r="E13" s="70">
        <v>876282</v>
      </c>
      <c r="F13" s="70">
        <v>618095.29</v>
      </c>
      <c r="G13" s="22">
        <f t="shared" si="2"/>
        <v>-258186.70999999996</v>
      </c>
      <c r="H13" s="22">
        <f t="shared" si="3"/>
        <v>70.5361162274245</v>
      </c>
      <c r="I13" s="22">
        <f t="shared" si="4"/>
        <v>70.5361162274245</v>
      </c>
    </row>
    <row r="14" spans="1:9" s="12" customFormat="1" ht="48" customHeight="1" x14ac:dyDescent="0.2">
      <c r="B14" s="195">
        <v>2250</v>
      </c>
      <c r="C14" s="71" t="s">
        <v>146</v>
      </c>
      <c r="D14" s="72">
        <v>45520</v>
      </c>
      <c r="E14" s="70">
        <v>45520</v>
      </c>
      <c r="F14" s="70">
        <v>43854.38</v>
      </c>
      <c r="G14" s="22">
        <f t="shared" si="2"/>
        <v>-1665.6200000000026</v>
      </c>
      <c r="H14" s="22">
        <f t="shared" si="3"/>
        <v>96.340905096660805</v>
      </c>
      <c r="I14" s="22">
        <f t="shared" si="4"/>
        <v>96.340905096660805</v>
      </c>
    </row>
    <row r="15" spans="1:9" s="12" customFormat="1" ht="45" customHeight="1" x14ac:dyDescent="0.2">
      <c r="B15" s="195">
        <v>2271</v>
      </c>
      <c r="C15" s="71" t="s">
        <v>147</v>
      </c>
      <c r="D15" s="72">
        <v>137600</v>
      </c>
      <c r="E15" s="70">
        <v>137600</v>
      </c>
      <c r="F15" s="70">
        <v>113213.5</v>
      </c>
      <c r="G15" s="22">
        <f t="shared" si="2"/>
        <v>-24386.5</v>
      </c>
      <c r="H15" s="22">
        <f t="shared" si="3"/>
        <v>82.277252906976742</v>
      </c>
      <c r="I15" s="22">
        <f t="shared" si="4"/>
        <v>82.277252906976742</v>
      </c>
    </row>
    <row r="16" spans="1:9" s="12" customFormat="1" ht="45" customHeight="1" x14ac:dyDescent="0.2">
      <c r="B16" s="195">
        <v>2272</v>
      </c>
      <c r="C16" s="71" t="s">
        <v>148</v>
      </c>
      <c r="D16" s="72">
        <v>30500</v>
      </c>
      <c r="E16" s="70">
        <v>30500</v>
      </c>
      <c r="F16" s="70">
        <v>27892.47</v>
      </c>
      <c r="G16" s="22">
        <f t="shared" si="2"/>
        <v>-2607.5299999999988</v>
      </c>
      <c r="H16" s="22">
        <f t="shared" si="3"/>
        <v>91.450721311475419</v>
      </c>
      <c r="I16" s="22">
        <f t="shared" si="4"/>
        <v>91.450721311475419</v>
      </c>
    </row>
    <row r="17" spans="2:9" s="12" customFormat="1" ht="45.75" customHeight="1" x14ac:dyDescent="0.2">
      <c r="B17" s="195">
        <v>2273</v>
      </c>
      <c r="C17" s="71" t="s">
        <v>149</v>
      </c>
      <c r="D17" s="72">
        <v>131000</v>
      </c>
      <c r="E17" s="70">
        <v>131000</v>
      </c>
      <c r="F17" s="70">
        <v>125706.9</v>
      </c>
      <c r="G17" s="22">
        <f t="shared" si="2"/>
        <v>-5293.1000000000058</v>
      </c>
      <c r="H17" s="22">
        <f t="shared" si="3"/>
        <v>95.959465648854959</v>
      </c>
      <c r="I17" s="22">
        <f t="shared" si="4"/>
        <v>95.959465648854959</v>
      </c>
    </row>
    <row r="18" spans="2:9" s="12" customFormat="1" ht="42.75" customHeight="1" x14ac:dyDescent="0.2">
      <c r="B18" s="195">
        <v>2274</v>
      </c>
      <c r="C18" s="71" t="s">
        <v>150</v>
      </c>
      <c r="D18" s="72">
        <v>120000</v>
      </c>
      <c r="E18" s="70">
        <v>120000</v>
      </c>
      <c r="F18" s="70">
        <v>97065.31</v>
      </c>
      <c r="G18" s="22">
        <f t="shared" si="2"/>
        <v>-22934.690000000002</v>
      </c>
      <c r="H18" s="22">
        <f t="shared" si="3"/>
        <v>80.887758333333323</v>
      </c>
      <c r="I18" s="22">
        <f t="shared" si="4"/>
        <v>80.887758333333323</v>
      </c>
    </row>
    <row r="19" spans="2:9" s="12" customFormat="1" ht="45" customHeight="1" x14ac:dyDescent="0.2">
      <c r="B19" s="195">
        <v>2275</v>
      </c>
      <c r="C19" s="71" t="s">
        <v>151</v>
      </c>
      <c r="D19" s="72">
        <v>31500</v>
      </c>
      <c r="E19" s="70">
        <v>31500</v>
      </c>
      <c r="F19" s="70">
        <v>31500</v>
      </c>
      <c r="G19" s="22">
        <f t="shared" si="2"/>
        <v>0</v>
      </c>
      <c r="H19" s="22">
        <f t="shared" si="3"/>
        <v>100</v>
      </c>
      <c r="I19" s="22">
        <f t="shared" si="4"/>
        <v>100</v>
      </c>
    </row>
    <row r="20" spans="2:9" s="12" customFormat="1" ht="63" customHeight="1" x14ac:dyDescent="0.2">
      <c r="B20" s="195">
        <v>2282</v>
      </c>
      <c r="C20" s="71" t="s">
        <v>132</v>
      </c>
      <c r="D20" s="72">
        <v>1681446</v>
      </c>
      <c r="E20" s="70">
        <v>1681446</v>
      </c>
      <c r="F20" s="70">
        <v>1278514.28</v>
      </c>
      <c r="G20" s="22">
        <f t="shared" si="2"/>
        <v>-402931.72</v>
      </c>
      <c r="H20" s="22">
        <f t="shared" si="3"/>
        <v>76.036594692901232</v>
      </c>
      <c r="I20" s="22">
        <f t="shared" si="4"/>
        <v>76.036594692901232</v>
      </c>
    </row>
    <row r="21" spans="2:9" s="12" customFormat="1" ht="38.25" customHeight="1" x14ac:dyDescent="0.2">
      <c r="B21" s="195">
        <v>2800</v>
      </c>
      <c r="C21" s="71" t="s">
        <v>152</v>
      </c>
      <c r="D21" s="72">
        <v>30000</v>
      </c>
      <c r="E21" s="70">
        <v>30000</v>
      </c>
      <c r="F21" s="70">
        <v>27650.93</v>
      </c>
      <c r="G21" s="22">
        <f t="shared" si="2"/>
        <v>-2349.0699999999997</v>
      </c>
      <c r="H21" s="22">
        <f t="shared" si="3"/>
        <v>92.169766666666661</v>
      </c>
      <c r="I21" s="22">
        <f t="shared" si="4"/>
        <v>92.169766666666661</v>
      </c>
    </row>
    <row r="22" spans="2:9" s="58" customFormat="1" ht="44.25" customHeight="1" x14ac:dyDescent="0.2">
      <c r="B22" s="196" t="s">
        <v>73</v>
      </c>
      <c r="C22" s="51" t="s">
        <v>163</v>
      </c>
      <c r="D22" s="47">
        <v>455287</v>
      </c>
      <c r="E22" s="47">
        <v>455287</v>
      </c>
      <c r="F22" s="47">
        <v>444430</v>
      </c>
      <c r="G22" s="48">
        <f t="shared" si="2"/>
        <v>-10857</v>
      </c>
      <c r="H22" s="48">
        <f t="shared" si="3"/>
        <v>97.615350317492044</v>
      </c>
      <c r="I22" s="48">
        <f t="shared" si="4"/>
        <v>97.615350317492044</v>
      </c>
    </row>
    <row r="23" spans="2:9" s="12" customFormat="1" ht="60.75" customHeight="1" x14ac:dyDescent="0.2">
      <c r="B23" s="194">
        <v>2111</v>
      </c>
      <c r="C23" s="45" t="s">
        <v>83</v>
      </c>
      <c r="D23" s="46">
        <v>1556311</v>
      </c>
      <c r="E23" s="47">
        <v>1556311</v>
      </c>
      <c r="F23" s="47">
        <v>1500949.91</v>
      </c>
      <c r="G23" s="48">
        <f t="shared" si="2"/>
        <v>-55361.090000000084</v>
      </c>
      <c r="H23" s="48">
        <f t="shared" si="3"/>
        <v>96.442800314333056</v>
      </c>
      <c r="I23" s="48">
        <f t="shared" si="4"/>
        <v>96.442800314333056</v>
      </c>
    </row>
    <row r="24" spans="2:9" s="12" customFormat="1" ht="51.75" hidden="1" customHeight="1" x14ac:dyDescent="0.2">
      <c r="B24" s="194">
        <v>2146</v>
      </c>
      <c r="C24" s="45" t="s">
        <v>114</v>
      </c>
      <c r="D24" s="46">
        <v>0</v>
      </c>
      <c r="E24" s="47">
        <v>0</v>
      </c>
      <c r="F24" s="47">
        <v>0</v>
      </c>
      <c r="G24" s="48">
        <f t="shared" si="2"/>
        <v>0</v>
      </c>
      <c r="H24" s="48">
        <f t="shared" si="3"/>
        <v>0</v>
      </c>
      <c r="I24" s="48">
        <f t="shared" si="4"/>
        <v>0</v>
      </c>
    </row>
    <row r="25" spans="2:9" s="12" customFormat="1" ht="47.25" hidden="1" customHeight="1" x14ac:dyDescent="0.2">
      <c r="B25" s="194">
        <v>2152</v>
      </c>
      <c r="C25" s="45" t="s">
        <v>153</v>
      </c>
      <c r="D25" s="46">
        <v>0</v>
      </c>
      <c r="E25" s="47">
        <v>0</v>
      </c>
      <c r="F25" s="47">
        <v>0</v>
      </c>
      <c r="G25" s="48">
        <f t="shared" si="2"/>
        <v>0</v>
      </c>
      <c r="H25" s="48">
        <f t="shared" si="3"/>
        <v>0</v>
      </c>
      <c r="I25" s="48">
        <f t="shared" si="4"/>
        <v>0</v>
      </c>
    </row>
    <row r="26" spans="2:9" s="12" customFormat="1" ht="60.75" customHeight="1" x14ac:dyDescent="0.2">
      <c r="B26" s="194">
        <v>3050</v>
      </c>
      <c r="C26" s="45" t="s">
        <v>115</v>
      </c>
      <c r="D26" s="46">
        <v>500000</v>
      </c>
      <c r="E26" s="47">
        <v>500000</v>
      </c>
      <c r="F26" s="47">
        <v>499996.03</v>
      </c>
      <c r="G26" s="48">
        <f t="shared" si="2"/>
        <v>-3.9699999999720603</v>
      </c>
      <c r="H26" s="48">
        <f t="shared" si="3"/>
        <v>99.999206000000001</v>
      </c>
      <c r="I26" s="48">
        <f t="shared" si="4"/>
        <v>99.999206000000001</v>
      </c>
    </row>
    <row r="27" spans="2:9" s="12" customFormat="1" ht="84" hidden="1" customHeight="1" x14ac:dyDescent="0.2">
      <c r="B27" s="194">
        <v>3104</v>
      </c>
      <c r="C27" s="45" t="s">
        <v>154</v>
      </c>
      <c r="D27" s="46">
        <v>0</v>
      </c>
      <c r="E27" s="47">
        <v>0</v>
      </c>
      <c r="F27" s="47">
        <v>0</v>
      </c>
      <c r="G27" s="48">
        <f>F27-E27</f>
        <v>0</v>
      </c>
      <c r="H27" s="48">
        <f t="shared" si="3"/>
        <v>0</v>
      </c>
      <c r="I27" s="48">
        <f t="shared" si="4"/>
        <v>0</v>
      </c>
    </row>
    <row r="28" spans="2:9" s="12" customFormat="1" ht="106.5" customHeight="1" x14ac:dyDescent="0.2">
      <c r="B28" s="194">
        <v>3140</v>
      </c>
      <c r="C28" s="45" t="s">
        <v>116</v>
      </c>
      <c r="D28" s="46">
        <v>57500</v>
      </c>
      <c r="E28" s="47">
        <v>57500</v>
      </c>
      <c r="F28" s="47">
        <v>57500</v>
      </c>
      <c r="G28" s="48">
        <f>F28-E28</f>
        <v>0</v>
      </c>
      <c r="H28" s="48">
        <f t="shared" si="3"/>
        <v>100</v>
      </c>
      <c r="I28" s="48">
        <f t="shared" si="4"/>
        <v>100</v>
      </c>
    </row>
    <row r="29" spans="2:9" s="12" customFormat="1" ht="51" customHeight="1" x14ac:dyDescent="0.2">
      <c r="B29" s="194">
        <v>3242</v>
      </c>
      <c r="C29" s="45" t="s">
        <v>84</v>
      </c>
      <c r="D29" s="46">
        <v>5683666</v>
      </c>
      <c r="E29" s="46">
        <v>5683666</v>
      </c>
      <c r="F29" s="46">
        <v>5427169.1799999997</v>
      </c>
      <c r="G29" s="48">
        <f t="shared" si="2"/>
        <v>-256496.8200000003</v>
      </c>
      <c r="H29" s="48">
        <f t="shared" si="3"/>
        <v>95.487123627602315</v>
      </c>
      <c r="I29" s="48">
        <f t="shared" si="4"/>
        <v>95.487123627602315</v>
      </c>
    </row>
    <row r="30" spans="2:9" s="12" customFormat="1" ht="51" customHeight="1" x14ac:dyDescent="0.2">
      <c r="B30" s="195">
        <v>2282</v>
      </c>
      <c r="C30" s="71" t="s">
        <v>132</v>
      </c>
      <c r="D30" s="72">
        <v>70000</v>
      </c>
      <c r="E30" s="72">
        <v>70000</v>
      </c>
      <c r="F30" s="72">
        <v>67178</v>
      </c>
      <c r="G30" s="22">
        <f t="shared" si="2"/>
        <v>-2822</v>
      </c>
      <c r="H30" s="22">
        <f t="shared" si="3"/>
        <v>95.968571428571423</v>
      </c>
      <c r="I30" s="22">
        <f t="shared" si="4"/>
        <v>95.968571428571423</v>
      </c>
    </row>
    <row r="31" spans="2:9" s="12" customFormat="1" ht="51" customHeight="1" x14ac:dyDescent="0.2">
      <c r="B31" s="195">
        <v>2610</v>
      </c>
      <c r="C31" s="71" t="s">
        <v>176</v>
      </c>
      <c r="D31" s="72">
        <v>4860327</v>
      </c>
      <c r="E31" s="70">
        <v>4860327</v>
      </c>
      <c r="F31" s="70">
        <v>4834652.18</v>
      </c>
      <c r="G31" s="22">
        <f t="shared" si="2"/>
        <v>-25674.820000000298</v>
      </c>
      <c r="H31" s="22">
        <f t="shared" si="3"/>
        <v>99.471747065578086</v>
      </c>
      <c r="I31" s="22">
        <f t="shared" si="4"/>
        <v>99.471747065578086</v>
      </c>
    </row>
    <row r="32" spans="2:9" s="12" customFormat="1" ht="51" customHeight="1" x14ac:dyDescent="0.2">
      <c r="B32" s="195">
        <v>2730</v>
      </c>
      <c r="C32" s="71" t="s">
        <v>172</v>
      </c>
      <c r="D32" s="72">
        <v>753339</v>
      </c>
      <c r="E32" s="70">
        <v>753339</v>
      </c>
      <c r="F32" s="70">
        <v>525339</v>
      </c>
      <c r="G32" s="22">
        <f t="shared" si="2"/>
        <v>-228000</v>
      </c>
      <c r="H32" s="22">
        <f t="shared" si="3"/>
        <v>69.734740933364662</v>
      </c>
      <c r="I32" s="22">
        <f t="shared" si="4"/>
        <v>69.734740933364662</v>
      </c>
    </row>
    <row r="33" spans="2:13" s="12" customFormat="1" ht="41.25" customHeight="1" x14ac:dyDescent="0.2">
      <c r="B33" s="194">
        <v>6013</v>
      </c>
      <c r="C33" s="45" t="s">
        <v>99</v>
      </c>
      <c r="D33" s="46">
        <v>2126196</v>
      </c>
      <c r="E33" s="47">
        <v>2126196</v>
      </c>
      <c r="F33" s="47">
        <v>2126195.5</v>
      </c>
      <c r="G33" s="48">
        <f t="shared" si="2"/>
        <v>-0.5</v>
      </c>
      <c r="H33" s="48">
        <f t="shared" si="3"/>
        <v>99.999976483823687</v>
      </c>
      <c r="I33" s="48">
        <f t="shared" si="4"/>
        <v>99.999976483823687</v>
      </c>
    </row>
    <row r="34" spans="2:13" s="12" customFormat="1" ht="57" hidden="1" customHeight="1" x14ac:dyDescent="0.2">
      <c r="B34" s="194">
        <v>6016</v>
      </c>
      <c r="C34" s="45" t="s">
        <v>100</v>
      </c>
      <c r="D34" s="46">
        <v>0</v>
      </c>
      <c r="E34" s="47">
        <v>0</v>
      </c>
      <c r="F34" s="47">
        <v>0</v>
      </c>
      <c r="G34" s="48">
        <f t="shared" si="2"/>
        <v>0</v>
      </c>
      <c r="H34" s="48">
        <f t="shared" si="3"/>
        <v>0</v>
      </c>
      <c r="I34" s="48">
        <f t="shared" si="4"/>
        <v>0</v>
      </c>
    </row>
    <row r="35" spans="2:13" s="12" customFormat="1" ht="38.25" customHeight="1" x14ac:dyDescent="0.2">
      <c r="B35" s="194">
        <v>6017</v>
      </c>
      <c r="C35" s="45" t="s">
        <v>101</v>
      </c>
      <c r="D35" s="46">
        <v>440000</v>
      </c>
      <c r="E35" s="47">
        <v>440000</v>
      </c>
      <c r="F35" s="47">
        <v>440000</v>
      </c>
      <c r="G35" s="48">
        <f t="shared" si="2"/>
        <v>0</v>
      </c>
      <c r="H35" s="48">
        <f t="shared" si="3"/>
        <v>100</v>
      </c>
      <c r="I35" s="48">
        <f t="shared" si="4"/>
        <v>100</v>
      </c>
    </row>
    <row r="36" spans="2:13" s="12" customFormat="1" ht="46.5" customHeight="1" x14ac:dyDescent="0.2">
      <c r="B36" s="194">
        <v>6030</v>
      </c>
      <c r="C36" s="45" t="s">
        <v>102</v>
      </c>
      <c r="D36" s="46">
        <v>13558139.800000001</v>
      </c>
      <c r="E36" s="47">
        <v>13558139.800000001</v>
      </c>
      <c r="F36" s="47">
        <v>13473478.380000001</v>
      </c>
      <c r="G36" s="48">
        <f t="shared" si="2"/>
        <v>-84661.419999999925</v>
      </c>
      <c r="H36" s="48">
        <f t="shared" si="3"/>
        <v>99.375567583393703</v>
      </c>
      <c r="I36" s="48">
        <f t="shared" si="4"/>
        <v>99.375567583393703</v>
      </c>
    </row>
    <row r="37" spans="2:13" s="12" customFormat="1" ht="38.25" customHeight="1" x14ac:dyDescent="0.2">
      <c r="B37" s="194">
        <v>7130</v>
      </c>
      <c r="C37" s="45" t="s">
        <v>117</v>
      </c>
      <c r="D37" s="46">
        <v>105000</v>
      </c>
      <c r="E37" s="47">
        <v>105000</v>
      </c>
      <c r="F37" s="47">
        <v>75200</v>
      </c>
      <c r="G37" s="48">
        <f t="shared" si="2"/>
        <v>-29800</v>
      </c>
      <c r="H37" s="48">
        <f t="shared" si="3"/>
        <v>71.61904761904762</v>
      </c>
      <c r="I37" s="48">
        <f t="shared" si="4"/>
        <v>71.61904761904762</v>
      </c>
    </row>
    <row r="38" spans="2:13" s="12" customFormat="1" ht="66" customHeight="1" x14ac:dyDescent="0.2">
      <c r="B38" s="194">
        <v>7461</v>
      </c>
      <c r="C38" s="45" t="s">
        <v>164</v>
      </c>
      <c r="D38" s="46">
        <v>787711</v>
      </c>
      <c r="E38" s="46">
        <v>787711</v>
      </c>
      <c r="F38" s="46">
        <v>615122.87</v>
      </c>
      <c r="G38" s="48">
        <f t="shared" si="2"/>
        <v>-172588.13</v>
      </c>
      <c r="H38" s="48">
        <f t="shared" si="3"/>
        <v>78.089917495121938</v>
      </c>
      <c r="I38" s="48">
        <f t="shared" si="4"/>
        <v>78.089917495121938</v>
      </c>
    </row>
    <row r="39" spans="2:13" s="12" customFormat="1" ht="66" customHeight="1" x14ac:dyDescent="0.2">
      <c r="B39" s="195">
        <v>2240</v>
      </c>
      <c r="C39" s="71" t="s">
        <v>136</v>
      </c>
      <c r="D39" s="72">
        <v>128963</v>
      </c>
      <c r="E39" s="70">
        <v>128963</v>
      </c>
      <c r="F39" s="70">
        <v>128963</v>
      </c>
      <c r="G39" s="22">
        <f t="shared" si="2"/>
        <v>0</v>
      </c>
      <c r="H39" s="22">
        <f t="shared" si="3"/>
        <v>100</v>
      </c>
      <c r="I39" s="22">
        <f t="shared" si="4"/>
        <v>100</v>
      </c>
    </row>
    <row r="40" spans="2:13" s="12" customFormat="1" ht="66" customHeight="1" x14ac:dyDescent="0.2">
      <c r="B40" s="195">
        <v>2610</v>
      </c>
      <c r="C40" s="71" t="s">
        <v>176</v>
      </c>
      <c r="D40" s="72">
        <v>658748</v>
      </c>
      <c r="E40" s="70">
        <v>658748</v>
      </c>
      <c r="F40" s="70">
        <v>486159.87</v>
      </c>
      <c r="G40" s="22">
        <f t="shared" si="2"/>
        <v>-172588.13</v>
      </c>
      <c r="H40" s="22">
        <f t="shared" si="3"/>
        <v>73.800583834789634</v>
      </c>
      <c r="I40" s="22">
        <f t="shared" si="4"/>
        <v>73.800583834789634</v>
      </c>
    </row>
    <row r="41" spans="2:13" s="12" customFormat="1" ht="56.25" customHeight="1" x14ac:dyDescent="0.2">
      <c r="B41" s="194">
        <v>8110</v>
      </c>
      <c r="C41" s="45" t="s">
        <v>177</v>
      </c>
      <c r="D41" s="46">
        <v>150000</v>
      </c>
      <c r="E41" s="47">
        <v>150000</v>
      </c>
      <c r="F41" s="47">
        <v>149953.46</v>
      </c>
      <c r="G41" s="48">
        <f t="shared" si="2"/>
        <v>-46.540000000008149</v>
      </c>
      <c r="H41" s="48">
        <f t="shared" si="3"/>
        <v>99.968973333333338</v>
      </c>
      <c r="I41" s="48">
        <f t="shared" si="4"/>
        <v>99.968973333333338</v>
      </c>
    </row>
    <row r="42" spans="2:13" s="58" customFormat="1" ht="48" customHeight="1" x14ac:dyDescent="0.2">
      <c r="B42" s="194">
        <v>7470</v>
      </c>
      <c r="C42" s="51" t="s">
        <v>165</v>
      </c>
      <c r="D42" s="47">
        <v>38692</v>
      </c>
      <c r="E42" s="47">
        <v>38692</v>
      </c>
      <c r="F42" s="47">
        <v>38692</v>
      </c>
      <c r="G42" s="48">
        <f t="shared" si="2"/>
        <v>0</v>
      </c>
      <c r="H42" s="48">
        <f t="shared" si="3"/>
        <v>100</v>
      </c>
      <c r="I42" s="48">
        <f t="shared" si="4"/>
        <v>100</v>
      </c>
    </row>
    <row r="43" spans="2:13" s="12" customFormat="1" ht="46.5" customHeight="1" x14ac:dyDescent="0.2">
      <c r="B43" s="194">
        <v>7680</v>
      </c>
      <c r="C43" s="45" t="s">
        <v>104</v>
      </c>
      <c r="D43" s="46">
        <v>49264</v>
      </c>
      <c r="E43" s="47">
        <v>49264</v>
      </c>
      <c r="F43" s="47">
        <v>0</v>
      </c>
      <c r="G43" s="48">
        <f t="shared" si="2"/>
        <v>-49264</v>
      </c>
      <c r="H43" s="48">
        <f t="shared" si="3"/>
        <v>0</v>
      </c>
      <c r="I43" s="48">
        <f t="shared" si="4"/>
        <v>0</v>
      </c>
    </row>
    <row r="44" spans="2:13" s="12" customFormat="1" ht="42" customHeight="1" x14ac:dyDescent="0.2">
      <c r="B44" s="194">
        <v>7693</v>
      </c>
      <c r="C44" s="45" t="s">
        <v>155</v>
      </c>
      <c r="D44" s="46">
        <v>320117</v>
      </c>
      <c r="E44" s="47">
        <v>320117</v>
      </c>
      <c r="F44" s="47">
        <v>320116.28000000003</v>
      </c>
      <c r="G44" s="48">
        <f t="shared" si="2"/>
        <v>-0.71999999997206032</v>
      </c>
      <c r="H44" s="48">
        <f t="shared" si="3"/>
        <v>99.999775082235558</v>
      </c>
      <c r="I44" s="48">
        <f t="shared" si="4"/>
        <v>99.999775082235558</v>
      </c>
    </row>
    <row r="45" spans="2:13" s="12" customFormat="1" ht="56.25" customHeight="1" x14ac:dyDescent="0.2">
      <c r="B45" s="194">
        <v>8210</v>
      </c>
      <c r="C45" s="45" t="s">
        <v>156</v>
      </c>
      <c r="D45" s="46">
        <v>1071000</v>
      </c>
      <c r="E45" s="47">
        <v>1071000</v>
      </c>
      <c r="F45" s="47">
        <v>1043099.74</v>
      </c>
      <c r="G45" s="48">
        <f t="shared" si="2"/>
        <v>-27900.260000000009</v>
      </c>
      <c r="H45" s="48">
        <f t="shared" si="3"/>
        <v>97.394933706816062</v>
      </c>
      <c r="I45" s="48">
        <f t="shared" si="4"/>
        <v>97.394933706816062</v>
      </c>
    </row>
    <row r="46" spans="2:13" s="12" customFormat="1" ht="42.75" customHeight="1" x14ac:dyDescent="0.2">
      <c r="B46" s="197" t="s">
        <v>118</v>
      </c>
      <c r="C46" s="26" t="s">
        <v>119</v>
      </c>
      <c r="D46" s="27">
        <f>D47+D63+D79+D90+D98+D107+D116+D108</f>
        <v>93853638.810000002</v>
      </c>
      <c r="E46" s="27">
        <f t="shared" ref="E46:F46" si="5">E47+E63+E79+E90+E98+E107+E116+E108</f>
        <v>93853638.810000002</v>
      </c>
      <c r="F46" s="27">
        <f t="shared" si="5"/>
        <v>90965823.090000018</v>
      </c>
      <c r="G46" s="27">
        <f t="shared" si="2"/>
        <v>-2887815.7199999839</v>
      </c>
      <c r="H46" s="28">
        <f>IF(E46=0,0,F46/E46*100)</f>
        <v>96.923064724377753</v>
      </c>
      <c r="I46" s="28">
        <f t="shared" si="4"/>
        <v>96.923064724377753</v>
      </c>
      <c r="M46" s="59"/>
    </row>
    <row r="47" spans="2:13" s="12" customFormat="1" ht="31.5" customHeight="1" x14ac:dyDescent="0.2">
      <c r="B47" s="193" t="s">
        <v>74</v>
      </c>
      <c r="C47" s="32" t="s">
        <v>75</v>
      </c>
      <c r="D47" s="50">
        <f>D48+D49+D50+D51+D52+D53+D54+D55+D56+D57+D58+D59+D60+D61+D62</f>
        <v>12430669</v>
      </c>
      <c r="E47" s="50">
        <f t="shared" ref="E47:F47" si="6">E48+E49+E50+E51+E52+E53+E54+E55+E56+E57+E58+E59+E60+E61+E62</f>
        <v>12430669</v>
      </c>
      <c r="F47" s="50">
        <f t="shared" si="6"/>
        <v>11958633.780000001</v>
      </c>
      <c r="G47" s="50">
        <f>F47-E47</f>
        <v>-472035.21999999881</v>
      </c>
      <c r="H47" s="48">
        <f t="shared" si="3"/>
        <v>96.202656349388775</v>
      </c>
      <c r="I47" s="48">
        <f t="shared" si="4"/>
        <v>96.202656349388775</v>
      </c>
    </row>
    <row r="48" spans="2:13" s="12" customFormat="1" ht="31.5" customHeight="1" x14ac:dyDescent="0.2">
      <c r="B48" s="198">
        <v>2111</v>
      </c>
      <c r="C48" s="29" t="s">
        <v>144</v>
      </c>
      <c r="D48" s="30">
        <v>8476390</v>
      </c>
      <c r="E48" s="30">
        <v>8476390</v>
      </c>
      <c r="F48" s="30">
        <v>8381350.6600000001</v>
      </c>
      <c r="G48" s="50">
        <f t="shared" si="2"/>
        <v>-95039.339999999851</v>
      </c>
      <c r="H48" s="48">
        <f t="shared" si="3"/>
        <v>98.878775752413475</v>
      </c>
      <c r="I48" s="48">
        <f t="shared" si="4"/>
        <v>98.878775752413475</v>
      </c>
    </row>
    <row r="49" spans="2:9" s="12" customFormat="1" ht="31.5" customHeight="1" x14ac:dyDescent="0.2">
      <c r="B49" s="198">
        <v>2120</v>
      </c>
      <c r="C49" s="29" t="s">
        <v>145</v>
      </c>
      <c r="D49" s="30">
        <v>1802927</v>
      </c>
      <c r="E49" s="30">
        <v>1802927</v>
      </c>
      <c r="F49" s="30">
        <v>1787779.36</v>
      </c>
      <c r="G49" s="50">
        <f t="shared" si="2"/>
        <v>-15147.639999999898</v>
      </c>
      <c r="H49" s="48">
        <f t="shared" si="3"/>
        <v>99.159830653154572</v>
      </c>
      <c r="I49" s="48">
        <f t="shared" si="4"/>
        <v>99.159830653154572</v>
      </c>
    </row>
    <row r="50" spans="2:9" s="12" customFormat="1" ht="31.5" customHeight="1" x14ac:dyDescent="0.2">
      <c r="B50" s="198">
        <v>2210</v>
      </c>
      <c r="C50" s="29" t="s">
        <v>130</v>
      </c>
      <c r="D50" s="30">
        <v>94137</v>
      </c>
      <c r="E50" s="30">
        <v>94137</v>
      </c>
      <c r="F50" s="30">
        <v>42767.5</v>
      </c>
      <c r="G50" s="50">
        <f t="shared" si="2"/>
        <v>-51369.5</v>
      </c>
      <c r="H50" s="48">
        <f t="shared" si="3"/>
        <v>45.43112697451587</v>
      </c>
      <c r="I50" s="48">
        <f t="shared" si="4"/>
        <v>45.43112697451587</v>
      </c>
    </row>
    <row r="51" spans="2:9" s="12" customFormat="1" ht="31.5" customHeight="1" x14ac:dyDescent="0.2">
      <c r="B51" s="198">
        <v>2220</v>
      </c>
      <c r="C51" s="29" t="s">
        <v>157</v>
      </c>
      <c r="D51" s="30">
        <v>0</v>
      </c>
      <c r="E51" s="30">
        <v>0</v>
      </c>
      <c r="F51" s="30">
        <v>0</v>
      </c>
      <c r="G51" s="50">
        <f t="shared" si="2"/>
        <v>0</v>
      </c>
      <c r="H51" s="48">
        <f t="shared" si="3"/>
        <v>0</v>
      </c>
      <c r="I51" s="48">
        <f t="shared" si="4"/>
        <v>0</v>
      </c>
    </row>
    <row r="52" spans="2:9" s="12" customFormat="1" ht="31.5" customHeight="1" x14ac:dyDescent="0.2">
      <c r="B52" s="198">
        <v>2230</v>
      </c>
      <c r="C52" s="29" t="s">
        <v>135</v>
      </c>
      <c r="D52" s="30">
        <v>487710</v>
      </c>
      <c r="E52" s="30">
        <v>487710</v>
      </c>
      <c r="F52" s="30">
        <v>368148.05</v>
      </c>
      <c r="G52" s="50">
        <f t="shared" si="2"/>
        <v>-119561.95000000001</v>
      </c>
      <c r="H52" s="48">
        <f t="shared" si="3"/>
        <v>75.485032088741249</v>
      </c>
      <c r="I52" s="48">
        <f t="shared" si="4"/>
        <v>75.485032088741249</v>
      </c>
    </row>
    <row r="53" spans="2:9" s="12" customFormat="1" ht="31.5" customHeight="1" x14ac:dyDescent="0.2">
      <c r="B53" s="198">
        <v>2240</v>
      </c>
      <c r="C53" s="29" t="s">
        <v>136</v>
      </c>
      <c r="D53" s="30">
        <v>112849</v>
      </c>
      <c r="E53" s="30">
        <v>112849</v>
      </c>
      <c r="F53" s="30">
        <v>91214.99</v>
      </c>
      <c r="G53" s="50">
        <f t="shared" si="2"/>
        <v>-21634.009999999995</v>
      </c>
      <c r="H53" s="48">
        <f t="shared" si="3"/>
        <v>80.829240843959624</v>
      </c>
      <c r="I53" s="48">
        <f t="shared" si="4"/>
        <v>80.829240843959624</v>
      </c>
    </row>
    <row r="54" spans="2:9" s="12" customFormat="1" ht="31.5" customHeight="1" x14ac:dyDescent="0.2">
      <c r="B54" s="198">
        <v>2250</v>
      </c>
      <c r="C54" s="29" t="s">
        <v>146</v>
      </c>
      <c r="D54" s="30">
        <v>3260</v>
      </c>
      <c r="E54" s="30">
        <v>3260</v>
      </c>
      <c r="F54" s="30">
        <v>3260</v>
      </c>
      <c r="G54" s="50">
        <f t="shared" si="2"/>
        <v>0</v>
      </c>
      <c r="H54" s="48">
        <f t="shared" si="3"/>
        <v>100</v>
      </c>
      <c r="I54" s="48">
        <f t="shared" si="4"/>
        <v>100</v>
      </c>
    </row>
    <row r="55" spans="2:9" s="12" customFormat="1" ht="31.5" customHeight="1" x14ac:dyDescent="0.2">
      <c r="B55" s="198">
        <v>2271</v>
      </c>
      <c r="C55" s="29" t="s">
        <v>147</v>
      </c>
      <c r="D55" s="30">
        <v>923251</v>
      </c>
      <c r="E55" s="30">
        <v>923251</v>
      </c>
      <c r="F55" s="30">
        <v>817329.4</v>
      </c>
      <c r="G55" s="50">
        <f t="shared" si="2"/>
        <v>-105921.59999999998</v>
      </c>
      <c r="H55" s="48">
        <f t="shared" si="3"/>
        <v>88.527323555566156</v>
      </c>
      <c r="I55" s="48">
        <f t="shared" si="4"/>
        <v>88.527323555566156</v>
      </c>
    </row>
    <row r="56" spans="2:9" s="12" customFormat="1" ht="31.5" customHeight="1" x14ac:dyDescent="0.2">
      <c r="B56" s="198">
        <v>2272</v>
      </c>
      <c r="C56" s="29" t="s">
        <v>148</v>
      </c>
      <c r="D56" s="30">
        <v>80160</v>
      </c>
      <c r="E56" s="30">
        <v>80160</v>
      </c>
      <c r="F56" s="30">
        <v>74160</v>
      </c>
      <c r="G56" s="50">
        <f t="shared" si="2"/>
        <v>-6000</v>
      </c>
      <c r="H56" s="48">
        <f t="shared" si="3"/>
        <v>92.514970059880241</v>
      </c>
      <c r="I56" s="48">
        <f t="shared" si="4"/>
        <v>92.514970059880241</v>
      </c>
    </row>
    <row r="57" spans="2:9" s="12" customFormat="1" ht="31.5" customHeight="1" x14ac:dyDescent="0.2">
      <c r="B57" s="198">
        <v>2273</v>
      </c>
      <c r="C57" s="29" t="s">
        <v>149</v>
      </c>
      <c r="D57" s="30">
        <v>249420</v>
      </c>
      <c r="E57" s="30">
        <v>249420</v>
      </c>
      <c r="F57" s="30">
        <v>239113.05</v>
      </c>
      <c r="G57" s="50">
        <f t="shared" si="2"/>
        <v>-10306.950000000012</v>
      </c>
      <c r="H57" s="48">
        <f t="shared" si="3"/>
        <v>95.86763290834736</v>
      </c>
      <c r="I57" s="48">
        <f t="shared" si="4"/>
        <v>95.86763290834736</v>
      </c>
    </row>
    <row r="58" spans="2:9" s="12" customFormat="1" ht="31.5" customHeight="1" x14ac:dyDescent="0.2">
      <c r="B58" s="198">
        <v>2274</v>
      </c>
      <c r="C58" s="29" t="s">
        <v>150</v>
      </c>
      <c r="D58" s="30">
        <v>130074</v>
      </c>
      <c r="E58" s="30">
        <v>130074</v>
      </c>
      <c r="F58" s="30">
        <v>98016.01</v>
      </c>
      <c r="G58" s="50">
        <f t="shared" si="2"/>
        <v>-32057.990000000005</v>
      </c>
      <c r="H58" s="48">
        <f t="shared" si="3"/>
        <v>75.354036932822851</v>
      </c>
      <c r="I58" s="48">
        <f t="shared" si="4"/>
        <v>75.354036932822851</v>
      </c>
    </row>
    <row r="59" spans="2:9" s="12" customFormat="1" ht="38.25" customHeight="1" x14ac:dyDescent="0.2">
      <c r="B59" s="198">
        <v>2275</v>
      </c>
      <c r="C59" s="29" t="s">
        <v>151</v>
      </c>
      <c r="D59" s="30">
        <v>25950</v>
      </c>
      <c r="E59" s="30">
        <v>25950</v>
      </c>
      <c r="F59" s="30">
        <v>16769.04</v>
      </c>
      <c r="G59" s="50">
        <f t="shared" si="2"/>
        <v>-9180.9599999999991</v>
      </c>
      <c r="H59" s="48">
        <f t="shared" si="3"/>
        <v>64.620578034682083</v>
      </c>
      <c r="I59" s="48">
        <f t="shared" si="4"/>
        <v>64.620578034682083</v>
      </c>
    </row>
    <row r="60" spans="2:9" s="12" customFormat="1" ht="38.25" customHeight="1" x14ac:dyDescent="0.2">
      <c r="B60" s="198">
        <v>2276</v>
      </c>
      <c r="C60" s="29" t="s">
        <v>179</v>
      </c>
      <c r="D60" s="30">
        <v>5813</v>
      </c>
      <c r="E60" s="30">
        <v>5813</v>
      </c>
      <c r="F60" s="30">
        <v>0</v>
      </c>
      <c r="G60" s="50">
        <f t="shared" si="2"/>
        <v>-5813</v>
      </c>
      <c r="H60" s="48">
        <f t="shared" si="3"/>
        <v>0</v>
      </c>
      <c r="I60" s="48">
        <f t="shared" si="4"/>
        <v>0</v>
      </c>
    </row>
    <row r="61" spans="2:9" s="12" customFormat="1" ht="66" customHeight="1" x14ac:dyDescent="0.2">
      <c r="B61" s="198">
        <v>2282</v>
      </c>
      <c r="C61" s="29" t="s">
        <v>132</v>
      </c>
      <c r="D61" s="30">
        <v>37852.28</v>
      </c>
      <c r="E61" s="30">
        <v>37852.28</v>
      </c>
      <c r="F61" s="30">
        <v>37850</v>
      </c>
      <c r="G61" s="50">
        <f t="shared" si="2"/>
        <v>-2.2799999999988358</v>
      </c>
      <c r="H61" s="48">
        <f t="shared" si="3"/>
        <v>99.993976584765832</v>
      </c>
      <c r="I61" s="48">
        <f t="shared" si="4"/>
        <v>99.993976584765832</v>
      </c>
    </row>
    <row r="62" spans="2:9" s="12" customFormat="1" ht="47.25" customHeight="1" x14ac:dyDescent="0.2">
      <c r="B62" s="198">
        <v>2800</v>
      </c>
      <c r="C62" s="29" t="s">
        <v>152</v>
      </c>
      <c r="D62" s="30">
        <v>875.72</v>
      </c>
      <c r="E62" s="30">
        <v>875.72</v>
      </c>
      <c r="F62" s="30">
        <v>875.72</v>
      </c>
      <c r="G62" s="50">
        <f t="shared" si="2"/>
        <v>0</v>
      </c>
      <c r="H62" s="48">
        <f t="shared" si="3"/>
        <v>100</v>
      </c>
      <c r="I62" s="48">
        <f t="shared" si="4"/>
        <v>100</v>
      </c>
    </row>
    <row r="63" spans="2:9" s="12" customFormat="1" ht="109.5" customHeight="1" x14ac:dyDescent="0.2">
      <c r="B63" s="193" t="s">
        <v>76</v>
      </c>
      <c r="C63" s="32" t="s">
        <v>77</v>
      </c>
      <c r="D63" s="50">
        <f>D64+D65+D66+D67+D68+D69+D70+D71+D72+D73+D74+D75+D76+D77+D78</f>
        <v>73749950.280000001</v>
      </c>
      <c r="E63" s="50">
        <f t="shared" ref="E63:F63" si="7">E64+E65+E66+E67+E68+E69+E70+E71+E72+E73+E74+E75+E76+E77+E78</f>
        <v>73749950.280000001</v>
      </c>
      <c r="F63" s="50">
        <f t="shared" si="7"/>
        <v>71885258.050000012</v>
      </c>
      <c r="G63" s="50">
        <f t="shared" si="2"/>
        <v>-1864692.2299999893</v>
      </c>
      <c r="H63" s="48">
        <f>IF(E63=0,0,F63/E63*100)</f>
        <v>97.471602051363462</v>
      </c>
      <c r="I63" s="48">
        <f t="shared" si="4"/>
        <v>97.471602051363462</v>
      </c>
    </row>
    <row r="64" spans="2:9" s="12" customFormat="1" ht="38.25" customHeight="1" x14ac:dyDescent="0.2">
      <c r="B64" s="198">
        <v>2111</v>
      </c>
      <c r="C64" s="29" t="s">
        <v>144</v>
      </c>
      <c r="D64" s="30">
        <v>54706098.829999998</v>
      </c>
      <c r="E64" s="30">
        <v>54706098.829999998</v>
      </c>
      <c r="F64" s="30">
        <v>54318774.119999997</v>
      </c>
      <c r="G64" s="50">
        <f t="shared" si="2"/>
        <v>-387324.71000000089</v>
      </c>
      <c r="H64" s="48">
        <f t="shared" ref="H64:H127" si="8">IF(E64=0,0,F64/E64*100)</f>
        <v>99.291989890919439</v>
      </c>
      <c r="I64" s="48">
        <f t="shared" si="4"/>
        <v>99.291989890919439</v>
      </c>
    </row>
    <row r="65" spans="2:9" s="12" customFormat="1" ht="42" customHeight="1" x14ac:dyDescent="0.2">
      <c r="B65" s="198">
        <v>2120</v>
      </c>
      <c r="C65" s="29" t="s">
        <v>145</v>
      </c>
      <c r="D65" s="30">
        <v>11532305</v>
      </c>
      <c r="E65" s="30">
        <v>11532305</v>
      </c>
      <c r="F65" s="30">
        <v>11414019.550000001</v>
      </c>
      <c r="G65" s="50">
        <f t="shared" si="2"/>
        <v>-118285.44999999925</v>
      </c>
      <c r="H65" s="48">
        <f t="shared" si="8"/>
        <v>98.974312160491777</v>
      </c>
      <c r="I65" s="48">
        <f t="shared" si="4"/>
        <v>98.974312160491777</v>
      </c>
    </row>
    <row r="66" spans="2:9" s="12" customFormat="1" ht="46.5" customHeight="1" x14ac:dyDescent="0.2">
      <c r="B66" s="198">
        <v>2210</v>
      </c>
      <c r="C66" s="29" t="s">
        <v>130</v>
      </c>
      <c r="D66" s="30">
        <v>873986.39</v>
      </c>
      <c r="E66" s="30">
        <v>873986.39</v>
      </c>
      <c r="F66" s="30">
        <v>869861.57</v>
      </c>
      <c r="G66" s="50">
        <f t="shared" si="2"/>
        <v>-4124.8200000000652</v>
      </c>
      <c r="H66" s="48">
        <f t="shared" si="8"/>
        <v>99.528045282261189</v>
      </c>
      <c r="I66" s="48">
        <f t="shared" si="4"/>
        <v>99.528045282261189</v>
      </c>
    </row>
    <row r="67" spans="2:9" s="12" customFormat="1" ht="45.75" customHeight="1" x14ac:dyDescent="0.2">
      <c r="B67" s="198">
        <v>2220</v>
      </c>
      <c r="C67" s="29" t="s">
        <v>157</v>
      </c>
      <c r="D67" s="30">
        <v>0</v>
      </c>
      <c r="E67" s="30">
        <v>0</v>
      </c>
      <c r="F67" s="30">
        <v>0</v>
      </c>
      <c r="G67" s="50">
        <f t="shared" si="2"/>
        <v>0</v>
      </c>
      <c r="H67" s="48">
        <f t="shared" si="8"/>
        <v>0</v>
      </c>
      <c r="I67" s="48">
        <f t="shared" si="4"/>
        <v>0</v>
      </c>
    </row>
    <row r="68" spans="2:9" s="12" customFormat="1" ht="37.5" customHeight="1" x14ac:dyDescent="0.2">
      <c r="B68" s="198">
        <v>2230</v>
      </c>
      <c r="C68" s="29" t="s">
        <v>135</v>
      </c>
      <c r="D68" s="30">
        <v>608030.49</v>
      </c>
      <c r="E68" s="30">
        <v>608030.49</v>
      </c>
      <c r="F68" s="30">
        <v>452572.4</v>
      </c>
      <c r="G68" s="50">
        <f t="shared" si="2"/>
        <v>-155458.08999999997</v>
      </c>
      <c r="H68" s="48">
        <f t="shared" si="8"/>
        <v>74.432517356160872</v>
      </c>
      <c r="I68" s="48">
        <f t="shared" si="4"/>
        <v>74.432517356160872</v>
      </c>
    </row>
    <row r="69" spans="2:9" s="12" customFormat="1" ht="42" customHeight="1" x14ac:dyDescent="0.2">
      <c r="B69" s="198">
        <v>2240</v>
      </c>
      <c r="C69" s="29" t="s">
        <v>136</v>
      </c>
      <c r="D69" s="30">
        <v>599108.79</v>
      </c>
      <c r="E69" s="30">
        <v>599108.79</v>
      </c>
      <c r="F69" s="30">
        <v>337158.54</v>
      </c>
      <c r="G69" s="50">
        <f t="shared" si="2"/>
        <v>-261950.25000000006</v>
      </c>
      <c r="H69" s="48">
        <f t="shared" si="8"/>
        <v>56.276680567480895</v>
      </c>
      <c r="I69" s="48">
        <f t="shared" si="4"/>
        <v>56.276680567480895</v>
      </c>
    </row>
    <row r="70" spans="2:9" s="12" customFormat="1" ht="37.5" customHeight="1" x14ac:dyDescent="0.2">
      <c r="B70" s="198">
        <v>2250</v>
      </c>
      <c r="C70" s="29" t="s">
        <v>146</v>
      </c>
      <c r="D70" s="30">
        <v>44889.51</v>
      </c>
      <c r="E70" s="30">
        <v>44889.51</v>
      </c>
      <c r="F70" s="30">
        <v>43009.51</v>
      </c>
      <c r="G70" s="50">
        <f t="shared" si="2"/>
        <v>-1880</v>
      </c>
      <c r="H70" s="48">
        <f t="shared" si="8"/>
        <v>95.811939136782726</v>
      </c>
      <c r="I70" s="48">
        <f t="shared" si="4"/>
        <v>95.811939136782726</v>
      </c>
    </row>
    <row r="71" spans="2:9" s="12" customFormat="1" ht="36.75" customHeight="1" x14ac:dyDescent="0.2">
      <c r="B71" s="198">
        <v>2271</v>
      </c>
      <c r="C71" s="29" t="s">
        <v>147</v>
      </c>
      <c r="D71" s="30">
        <v>2828853.27</v>
      </c>
      <c r="E71" s="30">
        <v>2828853.27</v>
      </c>
      <c r="F71" s="30">
        <v>2297856.4700000002</v>
      </c>
      <c r="G71" s="50">
        <f t="shared" si="2"/>
        <v>-530996.79999999981</v>
      </c>
      <c r="H71" s="48">
        <f t="shared" si="8"/>
        <v>81.229256192563142</v>
      </c>
      <c r="I71" s="48">
        <f t="shared" si="4"/>
        <v>81.229256192563142</v>
      </c>
    </row>
    <row r="72" spans="2:9" s="12" customFormat="1" ht="40.5" customHeight="1" x14ac:dyDescent="0.2">
      <c r="B72" s="198">
        <v>2272</v>
      </c>
      <c r="C72" s="29" t="s">
        <v>148</v>
      </c>
      <c r="D72" s="30">
        <v>93060</v>
      </c>
      <c r="E72" s="30">
        <v>93060</v>
      </c>
      <c r="F72" s="30">
        <v>79559.98</v>
      </c>
      <c r="G72" s="50">
        <f t="shared" si="2"/>
        <v>-13500.020000000004</v>
      </c>
      <c r="H72" s="48">
        <f t="shared" si="8"/>
        <v>85.493208682570383</v>
      </c>
      <c r="I72" s="48">
        <f t="shared" si="4"/>
        <v>85.493208682570383</v>
      </c>
    </row>
    <row r="73" spans="2:9" s="12" customFormat="1" ht="42" customHeight="1" x14ac:dyDescent="0.2">
      <c r="B73" s="198">
        <v>2273</v>
      </c>
      <c r="C73" s="29" t="s">
        <v>149</v>
      </c>
      <c r="D73" s="30">
        <v>645380</v>
      </c>
      <c r="E73" s="30">
        <v>645380</v>
      </c>
      <c r="F73" s="30">
        <v>544223.30000000005</v>
      </c>
      <c r="G73" s="50">
        <f t="shared" si="2"/>
        <v>-101156.69999999995</v>
      </c>
      <c r="H73" s="48">
        <f t="shared" si="8"/>
        <v>84.326024977532626</v>
      </c>
      <c r="I73" s="48">
        <f t="shared" si="4"/>
        <v>84.326024977532626</v>
      </c>
    </row>
    <row r="74" spans="2:9" s="12" customFormat="1" ht="42" customHeight="1" x14ac:dyDescent="0.2">
      <c r="B74" s="198">
        <v>2274</v>
      </c>
      <c r="C74" s="29" t="s">
        <v>150</v>
      </c>
      <c r="D74" s="30">
        <v>1297501</v>
      </c>
      <c r="E74" s="30">
        <v>1297501</v>
      </c>
      <c r="F74" s="30">
        <v>1062910.6100000001</v>
      </c>
      <c r="G74" s="50">
        <f t="shared" si="2"/>
        <v>-234590.3899999999</v>
      </c>
      <c r="H74" s="48">
        <f t="shared" si="8"/>
        <v>81.919829734235279</v>
      </c>
      <c r="I74" s="48">
        <f t="shared" si="4"/>
        <v>81.919829734235279</v>
      </c>
    </row>
    <row r="75" spans="2:9" s="12" customFormat="1" ht="51" customHeight="1" x14ac:dyDescent="0.2">
      <c r="B75" s="198">
        <v>2275</v>
      </c>
      <c r="C75" s="29" t="s">
        <v>151</v>
      </c>
      <c r="D75" s="30">
        <v>355610</v>
      </c>
      <c r="E75" s="30">
        <v>355610</v>
      </c>
      <c r="F75" s="30">
        <v>338059</v>
      </c>
      <c r="G75" s="50">
        <f t="shared" si="2"/>
        <v>-17551</v>
      </c>
      <c r="H75" s="48">
        <f t="shared" si="8"/>
        <v>95.064536992772986</v>
      </c>
      <c r="I75" s="48">
        <f t="shared" si="4"/>
        <v>95.064536992772986</v>
      </c>
    </row>
    <row r="76" spans="2:9" s="12" customFormat="1" ht="51" customHeight="1" x14ac:dyDescent="0.2">
      <c r="B76" s="198">
        <v>2276</v>
      </c>
      <c r="C76" s="29" t="s">
        <v>179</v>
      </c>
      <c r="D76" s="30">
        <v>37868</v>
      </c>
      <c r="E76" s="30">
        <v>37868</v>
      </c>
      <c r="F76" s="30">
        <v>0</v>
      </c>
      <c r="G76" s="50">
        <f t="shared" si="2"/>
        <v>-37868</v>
      </c>
      <c r="H76" s="48">
        <f t="shared" si="8"/>
        <v>0</v>
      </c>
      <c r="I76" s="48">
        <f t="shared" si="4"/>
        <v>0</v>
      </c>
    </row>
    <row r="77" spans="2:9" s="12" customFormat="1" ht="62.25" customHeight="1" x14ac:dyDescent="0.2">
      <c r="B77" s="198">
        <v>2282</v>
      </c>
      <c r="C77" s="29" t="s">
        <v>132</v>
      </c>
      <c r="D77" s="30">
        <v>111920.52</v>
      </c>
      <c r="E77" s="30">
        <v>111920.52</v>
      </c>
      <c r="F77" s="30">
        <v>111920</v>
      </c>
      <c r="G77" s="50">
        <f t="shared" si="2"/>
        <v>-0.52000000000407454</v>
      </c>
      <c r="H77" s="48">
        <f t="shared" si="8"/>
        <v>99.999535384574685</v>
      </c>
      <c r="I77" s="48">
        <f t="shared" si="4"/>
        <v>99.999535384574685</v>
      </c>
    </row>
    <row r="78" spans="2:9" s="12" customFormat="1" ht="44.25" customHeight="1" x14ac:dyDescent="0.2">
      <c r="B78" s="198">
        <v>2800</v>
      </c>
      <c r="C78" s="29" t="s">
        <v>152</v>
      </c>
      <c r="D78" s="30">
        <v>15338.48</v>
      </c>
      <c r="E78" s="30">
        <v>15338.48</v>
      </c>
      <c r="F78" s="30">
        <v>15333</v>
      </c>
      <c r="G78" s="50">
        <f t="shared" si="2"/>
        <v>-5.4799999999995634</v>
      </c>
      <c r="H78" s="48">
        <f t="shared" si="8"/>
        <v>99.964272861456934</v>
      </c>
      <c r="I78" s="48">
        <f t="shared" si="4"/>
        <v>99.964272861456934</v>
      </c>
    </row>
    <row r="79" spans="2:9" s="12" customFormat="1" ht="67.5" customHeight="1" x14ac:dyDescent="0.2">
      <c r="B79" s="193" t="s">
        <v>78</v>
      </c>
      <c r="C79" s="32" t="s">
        <v>79</v>
      </c>
      <c r="D79" s="50">
        <f>D80+D81+D82+D83+D84+D85+D86+D87+D88+D89</f>
        <v>1975881</v>
      </c>
      <c r="E79" s="50">
        <f t="shared" ref="E79:F79" si="9">E80+E81+E82+E83+E84+E85+E86+E87+E88+E89</f>
        <v>1975881</v>
      </c>
      <c r="F79" s="50">
        <f t="shared" si="9"/>
        <v>1951748.8599999999</v>
      </c>
      <c r="G79" s="50">
        <f t="shared" si="2"/>
        <v>-24132.14000000013</v>
      </c>
      <c r="H79" s="48">
        <f t="shared" si="8"/>
        <v>98.778664302151796</v>
      </c>
      <c r="I79" s="48">
        <f t="shared" si="4"/>
        <v>98.778664302151796</v>
      </c>
    </row>
    <row r="80" spans="2:9" s="12" customFormat="1" ht="31.5" customHeight="1" x14ac:dyDescent="0.2">
      <c r="B80" s="198">
        <v>2111</v>
      </c>
      <c r="C80" s="29" t="s">
        <v>144</v>
      </c>
      <c r="D80" s="30">
        <v>1447970</v>
      </c>
      <c r="E80" s="30">
        <v>1447970</v>
      </c>
      <c r="F80" s="30">
        <v>1447969.19</v>
      </c>
      <c r="G80" s="50">
        <f t="shared" si="2"/>
        <v>-0.81000000005587935</v>
      </c>
      <c r="H80" s="48">
        <f t="shared" si="8"/>
        <v>99.999944059614492</v>
      </c>
      <c r="I80" s="48">
        <f t="shared" si="4"/>
        <v>99.999944059614492</v>
      </c>
    </row>
    <row r="81" spans="2:9" s="12" customFormat="1" ht="42.75" customHeight="1" x14ac:dyDescent="0.2">
      <c r="B81" s="198">
        <v>2120</v>
      </c>
      <c r="C81" s="29" t="s">
        <v>145</v>
      </c>
      <c r="D81" s="30">
        <v>278708</v>
      </c>
      <c r="E81" s="30">
        <v>278708</v>
      </c>
      <c r="F81" s="30">
        <v>278707.40000000002</v>
      </c>
      <c r="G81" s="50">
        <f t="shared" si="2"/>
        <v>-0.59999999997671694</v>
      </c>
      <c r="H81" s="48">
        <f t="shared" si="8"/>
        <v>99.99978472092657</v>
      </c>
      <c r="I81" s="48">
        <f t="shared" si="4"/>
        <v>99.99978472092657</v>
      </c>
    </row>
    <row r="82" spans="2:9" s="12" customFormat="1" ht="47.25" customHeight="1" x14ac:dyDescent="0.2">
      <c r="B82" s="198">
        <v>2210</v>
      </c>
      <c r="C82" s="29" t="s">
        <v>130</v>
      </c>
      <c r="D82" s="30">
        <v>20097</v>
      </c>
      <c r="E82" s="30">
        <v>20097</v>
      </c>
      <c r="F82" s="30">
        <v>20097</v>
      </c>
      <c r="G82" s="50">
        <f t="shared" si="2"/>
        <v>0</v>
      </c>
      <c r="H82" s="48">
        <f t="shared" si="8"/>
        <v>100</v>
      </c>
      <c r="I82" s="48">
        <f t="shared" si="4"/>
        <v>100</v>
      </c>
    </row>
    <row r="83" spans="2:9" s="12" customFormat="1" ht="37.5" customHeight="1" x14ac:dyDescent="0.2">
      <c r="B83" s="198">
        <v>2240</v>
      </c>
      <c r="C83" s="29" t="s">
        <v>136</v>
      </c>
      <c r="D83" s="30">
        <v>800</v>
      </c>
      <c r="E83" s="30">
        <v>800</v>
      </c>
      <c r="F83" s="30">
        <v>714.28</v>
      </c>
      <c r="G83" s="50">
        <f t="shared" si="2"/>
        <v>-85.720000000000027</v>
      </c>
      <c r="H83" s="48">
        <f t="shared" si="8"/>
        <v>89.284999999999997</v>
      </c>
      <c r="I83" s="48">
        <f t="shared" si="4"/>
        <v>89.284999999999997</v>
      </c>
    </row>
    <row r="84" spans="2:9" s="12" customFormat="1" ht="47.25" customHeight="1" x14ac:dyDescent="0.2">
      <c r="B84" s="198">
        <v>2250</v>
      </c>
      <c r="C84" s="29" t="s">
        <v>146</v>
      </c>
      <c r="D84" s="30">
        <v>930</v>
      </c>
      <c r="E84" s="30">
        <v>930</v>
      </c>
      <c r="F84" s="30">
        <v>930</v>
      </c>
      <c r="G84" s="50">
        <f t="shared" si="2"/>
        <v>0</v>
      </c>
      <c r="H84" s="48">
        <f t="shared" si="8"/>
        <v>100</v>
      </c>
      <c r="I84" s="48">
        <f t="shared" si="4"/>
        <v>100</v>
      </c>
    </row>
    <row r="85" spans="2:9" s="12" customFormat="1" ht="37.5" customHeight="1" x14ac:dyDescent="0.2">
      <c r="B85" s="198">
        <v>2271</v>
      </c>
      <c r="C85" s="29" t="s">
        <v>147</v>
      </c>
      <c r="D85" s="30">
        <v>213159</v>
      </c>
      <c r="E85" s="30">
        <v>213159</v>
      </c>
      <c r="F85" s="30">
        <v>189828.19</v>
      </c>
      <c r="G85" s="50">
        <f t="shared" si="2"/>
        <v>-23330.809999999998</v>
      </c>
      <c r="H85" s="48">
        <f t="shared" si="8"/>
        <v>89.054738481602939</v>
      </c>
      <c r="I85" s="48">
        <f t="shared" si="4"/>
        <v>89.054738481602939</v>
      </c>
    </row>
    <row r="86" spans="2:9" s="12" customFormat="1" ht="45" customHeight="1" x14ac:dyDescent="0.2">
      <c r="B86" s="198">
        <v>2272</v>
      </c>
      <c r="C86" s="29" t="s">
        <v>148</v>
      </c>
      <c r="D86" s="30">
        <v>6100</v>
      </c>
      <c r="E86" s="30">
        <v>6100</v>
      </c>
      <c r="F86" s="30">
        <v>5387.8</v>
      </c>
      <c r="G86" s="50">
        <f t="shared" si="2"/>
        <v>-712.19999999999982</v>
      </c>
      <c r="H86" s="48">
        <f t="shared" si="8"/>
        <v>88.324590163934431</v>
      </c>
      <c r="I86" s="48">
        <f t="shared" si="4"/>
        <v>88.324590163934431</v>
      </c>
    </row>
    <row r="87" spans="2:9" s="12" customFormat="1" ht="47.25" customHeight="1" x14ac:dyDescent="0.2">
      <c r="B87" s="198">
        <v>2273</v>
      </c>
      <c r="C87" s="29" t="s">
        <v>149</v>
      </c>
      <c r="D87" s="30">
        <v>6623</v>
      </c>
      <c r="E87" s="30">
        <v>6623</v>
      </c>
      <c r="F87" s="30">
        <v>6621</v>
      </c>
      <c r="G87" s="50">
        <f t="shared" si="2"/>
        <v>-2</v>
      </c>
      <c r="H87" s="48">
        <f t="shared" si="8"/>
        <v>99.969802204439077</v>
      </c>
      <c r="I87" s="48">
        <f t="shared" si="4"/>
        <v>99.969802204439077</v>
      </c>
    </row>
    <row r="88" spans="2:9" s="12" customFormat="1" ht="67.5" hidden="1" customHeight="1" x14ac:dyDescent="0.2">
      <c r="B88" s="198">
        <v>2282</v>
      </c>
      <c r="C88" s="29" t="s">
        <v>132</v>
      </c>
      <c r="D88" s="30">
        <v>0</v>
      </c>
      <c r="E88" s="30">
        <v>0</v>
      </c>
      <c r="F88" s="30">
        <v>0</v>
      </c>
      <c r="G88" s="50">
        <f t="shared" si="2"/>
        <v>0</v>
      </c>
      <c r="H88" s="48">
        <f t="shared" si="8"/>
        <v>0</v>
      </c>
      <c r="I88" s="48">
        <f t="shared" si="4"/>
        <v>0</v>
      </c>
    </row>
    <row r="89" spans="2:9" s="12" customFormat="1" ht="67.5" customHeight="1" x14ac:dyDescent="0.2">
      <c r="B89" s="198">
        <v>2282</v>
      </c>
      <c r="C89" s="29" t="s">
        <v>132</v>
      </c>
      <c r="D89" s="30">
        <v>1494</v>
      </c>
      <c r="E89" s="30">
        <v>1494</v>
      </c>
      <c r="F89" s="30">
        <v>1494</v>
      </c>
      <c r="G89" s="50">
        <f t="shared" si="2"/>
        <v>0</v>
      </c>
      <c r="H89" s="48">
        <f t="shared" si="8"/>
        <v>100</v>
      </c>
      <c r="I89" s="48">
        <f t="shared" si="4"/>
        <v>100</v>
      </c>
    </row>
    <row r="90" spans="2:9" s="12" customFormat="1" ht="54" customHeight="1" x14ac:dyDescent="0.2">
      <c r="B90" s="193" t="s">
        <v>120</v>
      </c>
      <c r="C90" s="32" t="s">
        <v>121</v>
      </c>
      <c r="D90" s="50">
        <f>D91+D92+D93+D94+D95+D96+D97</f>
        <v>1580971.17</v>
      </c>
      <c r="E90" s="50">
        <f t="shared" ref="E90:F90" si="10">E91+E92+E93+E94+E95+E96+E97</f>
        <v>1580971.17</v>
      </c>
      <c r="F90" s="50">
        <f t="shared" si="10"/>
        <v>1237159.98</v>
      </c>
      <c r="G90" s="50">
        <f t="shared" si="2"/>
        <v>-343811.18999999994</v>
      </c>
      <c r="H90" s="48">
        <f t="shared" si="8"/>
        <v>78.253165109898873</v>
      </c>
      <c r="I90" s="48">
        <f t="shared" si="4"/>
        <v>78.253165109898873</v>
      </c>
    </row>
    <row r="91" spans="2:9" s="12" customFormat="1" ht="38.25" customHeight="1" x14ac:dyDescent="0.2">
      <c r="B91" s="198">
        <v>2111</v>
      </c>
      <c r="C91" s="29" t="s">
        <v>144</v>
      </c>
      <c r="D91" s="30">
        <v>444442.68</v>
      </c>
      <c r="E91" s="30">
        <v>444442.68</v>
      </c>
      <c r="F91" s="30">
        <v>444442.68</v>
      </c>
      <c r="G91" s="50">
        <f t="shared" si="2"/>
        <v>0</v>
      </c>
      <c r="H91" s="48">
        <f t="shared" si="8"/>
        <v>100</v>
      </c>
      <c r="I91" s="48">
        <f t="shared" si="4"/>
        <v>100</v>
      </c>
    </row>
    <row r="92" spans="2:9" s="12" customFormat="1" ht="37.5" customHeight="1" x14ac:dyDescent="0.2">
      <c r="B92" s="198">
        <v>2120</v>
      </c>
      <c r="C92" s="29" t="s">
        <v>145</v>
      </c>
      <c r="D92" s="30">
        <v>97996.49</v>
      </c>
      <c r="E92" s="30">
        <v>97996.49</v>
      </c>
      <c r="F92" s="30">
        <v>97996.49</v>
      </c>
      <c r="G92" s="50">
        <f t="shared" si="2"/>
        <v>0</v>
      </c>
      <c r="H92" s="48">
        <f t="shared" si="8"/>
        <v>100</v>
      </c>
      <c r="I92" s="48">
        <f t="shared" si="4"/>
        <v>100</v>
      </c>
    </row>
    <row r="93" spans="2:9" s="12" customFormat="1" ht="39.75" customHeight="1" x14ac:dyDescent="0.2">
      <c r="B93" s="198">
        <v>2210</v>
      </c>
      <c r="C93" s="29" t="s">
        <v>130</v>
      </c>
      <c r="D93" s="30">
        <v>47981.85</v>
      </c>
      <c r="E93" s="30">
        <v>47981.85</v>
      </c>
      <c r="F93" s="30">
        <v>47981.85</v>
      </c>
      <c r="G93" s="50">
        <f t="shared" si="2"/>
        <v>0</v>
      </c>
      <c r="H93" s="48">
        <f t="shared" si="8"/>
        <v>100</v>
      </c>
      <c r="I93" s="48">
        <f t="shared" si="4"/>
        <v>100</v>
      </c>
    </row>
    <row r="94" spans="2:9" s="12" customFormat="1" ht="37.5" customHeight="1" x14ac:dyDescent="0.2">
      <c r="B94" s="198">
        <v>2240</v>
      </c>
      <c r="C94" s="29" t="s">
        <v>136</v>
      </c>
      <c r="D94" s="30">
        <v>985648.2</v>
      </c>
      <c r="E94" s="30">
        <v>985648.2</v>
      </c>
      <c r="F94" s="30">
        <v>641837.01</v>
      </c>
      <c r="G94" s="50">
        <f t="shared" si="2"/>
        <v>-343811.18999999994</v>
      </c>
      <c r="H94" s="48">
        <f t="shared" si="8"/>
        <v>65.118265320222775</v>
      </c>
      <c r="I94" s="48">
        <f t="shared" si="4"/>
        <v>65.118265320222775</v>
      </c>
    </row>
    <row r="95" spans="2:9" s="12" customFormat="1" ht="39.75" customHeight="1" x14ac:dyDescent="0.2">
      <c r="B95" s="198">
        <v>2250</v>
      </c>
      <c r="C95" s="29" t="s">
        <v>146</v>
      </c>
      <c r="D95" s="30">
        <v>2900</v>
      </c>
      <c r="E95" s="30">
        <v>2900</v>
      </c>
      <c r="F95" s="30">
        <v>2900</v>
      </c>
      <c r="G95" s="50">
        <f t="shared" si="2"/>
        <v>0</v>
      </c>
      <c r="H95" s="48">
        <f t="shared" si="8"/>
        <v>100</v>
      </c>
      <c r="I95" s="48">
        <f t="shared" si="4"/>
        <v>100</v>
      </c>
    </row>
    <row r="96" spans="2:9" s="12" customFormat="1" ht="54" hidden="1" customHeight="1" x14ac:dyDescent="0.2">
      <c r="B96" s="198">
        <v>2282</v>
      </c>
      <c r="C96" s="29" t="s">
        <v>132</v>
      </c>
      <c r="D96" s="30">
        <v>0</v>
      </c>
      <c r="E96" s="30">
        <v>0</v>
      </c>
      <c r="F96" s="30">
        <v>0</v>
      </c>
      <c r="G96" s="50">
        <f t="shared" si="2"/>
        <v>0</v>
      </c>
      <c r="H96" s="48">
        <f t="shared" si="8"/>
        <v>0</v>
      </c>
      <c r="I96" s="48">
        <f t="shared" si="4"/>
        <v>0</v>
      </c>
    </row>
    <row r="97" spans="2:9" s="12" customFormat="1" ht="43.5" customHeight="1" x14ac:dyDescent="0.2">
      <c r="B97" s="198">
        <v>2800</v>
      </c>
      <c r="C97" s="29" t="s">
        <v>152</v>
      </c>
      <c r="D97" s="30">
        <v>2001.95</v>
      </c>
      <c r="E97" s="30">
        <v>2001.95</v>
      </c>
      <c r="F97" s="30">
        <v>2001.95</v>
      </c>
      <c r="G97" s="50">
        <f t="shared" si="2"/>
        <v>0</v>
      </c>
      <c r="H97" s="48">
        <f t="shared" si="8"/>
        <v>100</v>
      </c>
      <c r="I97" s="48">
        <f t="shared" si="4"/>
        <v>100</v>
      </c>
    </row>
    <row r="98" spans="2:9" s="12" customFormat="1" ht="49.5" customHeight="1" x14ac:dyDescent="0.2">
      <c r="B98" s="193" t="s">
        <v>122</v>
      </c>
      <c r="C98" s="32" t="s">
        <v>123</v>
      </c>
      <c r="D98" s="50">
        <f>D99+D100+D101+D102+D103+D104+D105+D106</f>
        <v>2360547.36</v>
      </c>
      <c r="E98" s="50">
        <f t="shared" ref="E98:F98" si="11">E99+E100+E101+E102+E103+E104+E105+E106</f>
        <v>2360547.36</v>
      </c>
      <c r="F98" s="50">
        <f t="shared" si="11"/>
        <v>2265343.7799999998</v>
      </c>
      <c r="G98" s="50">
        <f t="shared" si="2"/>
        <v>-95203.580000000075</v>
      </c>
      <c r="H98" s="48">
        <f t="shared" si="8"/>
        <v>95.966885409153576</v>
      </c>
      <c r="I98" s="48">
        <f t="shared" si="4"/>
        <v>95.966885409153576</v>
      </c>
    </row>
    <row r="99" spans="2:9" s="12" customFormat="1" ht="33" customHeight="1" x14ac:dyDescent="0.2">
      <c r="B99" s="198">
        <v>2111</v>
      </c>
      <c r="C99" s="29" t="s">
        <v>144</v>
      </c>
      <c r="D99" s="30">
        <v>1485503.23</v>
      </c>
      <c r="E99" s="30">
        <v>1485503.23</v>
      </c>
      <c r="F99" s="30">
        <v>1485502.58</v>
      </c>
      <c r="G99" s="50">
        <f t="shared" si="2"/>
        <v>-0.64999999990686774</v>
      </c>
      <c r="H99" s="48">
        <f t="shared" si="8"/>
        <v>99.99995624378414</v>
      </c>
      <c r="I99" s="48">
        <f t="shared" si="4"/>
        <v>99.99995624378414</v>
      </c>
    </row>
    <row r="100" spans="2:9" s="12" customFormat="1" ht="36" customHeight="1" x14ac:dyDescent="0.2">
      <c r="B100" s="198">
        <v>2120</v>
      </c>
      <c r="C100" s="29" t="s">
        <v>145</v>
      </c>
      <c r="D100" s="30">
        <v>319111</v>
      </c>
      <c r="E100" s="30">
        <v>319111</v>
      </c>
      <c r="F100" s="30">
        <v>319109.93</v>
      </c>
      <c r="G100" s="50">
        <f t="shared" si="2"/>
        <v>-1.0700000000069849</v>
      </c>
      <c r="H100" s="48">
        <f t="shared" si="8"/>
        <v>99.999664693476561</v>
      </c>
      <c r="I100" s="48">
        <f t="shared" si="4"/>
        <v>99.999664693476561</v>
      </c>
    </row>
    <row r="101" spans="2:9" s="12" customFormat="1" ht="37.5" customHeight="1" x14ac:dyDescent="0.2">
      <c r="B101" s="198">
        <v>2210</v>
      </c>
      <c r="C101" s="29" t="s">
        <v>130</v>
      </c>
      <c r="D101" s="30">
        <v>496714.08</v>
      </c>
      <c r="E101" s="30">
        <v>496714.08</v>
      </c>
      <c r="F101" s="30">
        <v>406312.82</v>
      </c>
      <c r="G101" s="50">
        <f t="shared" si="2"/>
        <v>-90401.260000000009</v>
      </c>
      <c r="H101" s="48">
        <f t="shared" si="8"/>
        <v>81.80014144153111</v>
      </c>
      <c r="I101" s="48">
        <f t="shared" si="4"/>
        <v>81.80014144153111</v>
      </c>
    </row>
    <row r="102" spans="2:9" s="12" customFormat="1" ht="38.25" customHeight="1" x14ac:dyDescent="0.2">
      <c r="B102" s="198">
        <v>2240</v>
      </c>
      <c r="C102" s="29" t="s">
        <v>136</v>
      </c>
      <c r="D102" s="30">
        <v>48959</v>
      </c>
      <c r="E102" s="30">
        <v>48959</v>
      </c>
      <c r="F102" s="30">
        <v>44338.400000000001</v>
      </c>
      <c r="G102" s="50">
        <f t="shared" si="2"/>
        <v>-4620.5999999999985</v>
      </c>
      <c r="H102" s="48">
        <f t="shared" si="8"/>
        <v>90.562307236667422</v>
      </c>
      <c r="I102" s="48">
        <f t="shared" si="4"/>
        <v>90.562307236667422</v>
      </c>
    </row>
    <row r="103" spans="2:9" s="12" customFormat="1" ht="36" customHeight="1" x14ac:dyDescent="0.2">
      <c r="B103" s="198">
        <v>2250</v>
      </c>
      <c r="C103" s="29" t="s">
        <v>146</v>
      </c>
      <c r="D103" s="30">
        <v>2520</v>
      </c>
      <c r="E103" s="30">
        <v>2520</v>
      </c>
      <c r="F103" s="30">
        <v>2340</v>
      </c>
      <c r="G103" s="30">
        <f t="shared" si="2"/>
        <v>-180</v>
      </c>
      <c r="H103" s="22">
        <f t="shared" si="8"/>
        <v>92.857142857142861</v>
      </c>
      <c r="I103" s="22">
        <f t="shared" si="4"/>
        <v>92.857142857142861</v>
      </c>
    </row>
    <row r="104" spans="2:9" s="12" customFormat="1" ht="52.5" hidden="1" customHeight="1" x14ac:dyDescent="0.2">
      <c r="B104" s="198">
        <v>2282</v>
      </c>
      <c r="C104" s="29" t="s">
        <v>132</v>
      </c>
      <c r="D104" s="30">
        <v>0</v>
      </c>
      <c r="E104" s="30">
        <v>0</v>
      </c>
      <c r="F104" s="30">
        <v>0</v>
      </c>
      <c r="G104" s="30">
        <f t="shared" si="2"/>
        <v>0</v>
      </c>
      <c r="H104" s="22">
        <f t="shared" si="8"/>
        <v>0</v>
      </c>
      <c r="I104" s="22">
        <f t="shared" si="4"/>
        <v>0</v>
      </c>
    </row>
    <row r="105" spans="2:9" s="12" customFormat="1" ht="52.5" customHeight="1" x14ac:dyDescent="0.2">
      <c r="B105" s="198">
        <v>2282</v>
      </c>
      <c r="C105" s="29" t="s">
        <v>132</v>
      </c>
      <c r="D105" s="30">
        <v>7640</v>
      </c>
      <c r="E105" s="30">
        <v>7640</v>
      </c>
      <c r="F105" s="30">
        <v>7640</v>
      </c>
      <c r="G105" s="30">
        <f t="shared" si="2"/>
        <v>0</v>
      </c>
      <c r="H105" s="22">
        <f t="shared" si="8"/>
        <v>100</v>
      </c>
      <c r="I105" s="22">
        <f t="shared" si="4"/>
        <v>100</v>
      </c>
    </row>
    <row r="106" spans="2:9" s="12" customFormat="1" ht="41.25" customHeight="1" x14ac:dyDescent="0.2">
      <c r="B106" s="198">
        <v>2800</v>
      </c>
      <c r="C106" s="29" t="s">
        <v>152</v>
      </c>
      <c r="D106" s="30">
        <v>100.05</v>
      </c>
      <c r="E106" s="30">
        <v>100.05</v>
      </c>
      <c r="F106" s="30">
        <v>100.05</v>
      </c>
      <c r="G106" s="30">
        <f t="shared" si="2"/>
        <v>0</v>
      </c>
      <c r="H106" s="22">
        <f t="shared" si="8"/>
        <v>100</v>
      </c>
      <c r="I106" s="22">
        <f t="shared" si="4"/>
        <v>100</v>
      </c>
    </row>
    <row r="107" spans="2:9" s="12" customFormat="1" ht="31.5" customHeight="1" x14ac:dyDescent="0.2">
      <c r="B107" s="193" t="s">
        <v>81</v>
      </c>
      <c r="C107" s="32" t="s">
        <v>82</v>
      </c>
      <c r="D107" s="50">
        <v>55910</v>
      </c>
      <c r="E107" s="50">
        <v>55910</v>
      </c>
      <c r="F107" s="50">
        <v>38700</v>
      </c>
      <c r="G107" s="50">
        <f t="shared" si="2"/>
        <v>-17210</v>
      </c>
      <c r="H107" s="48">
        <f t="shared" si="8"/>
        <v>69.218386692899301</v>
      </c>
      <c r="I107" s="48">
        <f t="shared" si="4"/>
        <v>69.218386692899301</v>
      </c>
    </row>
    <row r="108" spans="2:9" s="12" customFormat="1" ht="51.75" customHeight="1" x14ac:dyDescent="0.2">
      <c r="B108" s="193">
        <v>1170</v>
      </c>
      <c r="C108" s="32" t="s">
        <v>166</v>
      </c>
      <c r="D108" s="50">
        <f>D109+D110+D111+D112+D113+D115</f>
        <v>1266814</v>
      </c>
      <c r="E108" s="50">
        <f t="shared" ref="E108:F108" si="12">E109+E110+E111+E112+E113+E115</f>
        <v>1266814</v>
      </c>
      <c r="F108" s="50">
        <f t="shared" si="12"/>
        <v>1196083.8400000001</v>
      </c>
      <c r="G108" s="50">
        <f t="shared" si="2"/>
        <v>-70730.159999999916</v>
      </c>
      <c r="H108" s="48">
        <f t="shared" si="8"/>
        <v>94.416689427177161</v>
      </c>
      <c r="I108" s="48">
        <f t="shared" si="4"/>
        <v>94.416689427177161</v>
      </c>
    </row>
    <row r="109" spans="2:9" s="12" customFormat="1" ht="51.75" customHeight="1" x14ac:dyDescent="0.2">
      <c r="B109" s="198">
        <v>2111</v>
      </c>
      <c r="C109" s="29" t="s">
        <v>144</v>
      </c>
      <c r="D109" s="30">
        <v>1044456.77</v>
      </c>
      <c r="E109" s="30">
        <v>1044456.77</v>
      </c>
      <c r="F109" s="30">
        <v>974108.11</v>
      </c>
      <c r="G109" s="30">
        <f t="shared" si="2"/>
        <v>-70348.660000000033</v>
      </c>
      <c r="H109" s="22">
        <f t="shared" si="8"/>
        <v>93.264569485245417</v>
      </c>
      <c r="I109" s="22">
        <f t="shared" si="4"/>
        <v>93.264569485245417</v>
      </c>
    </row>
    <row r="110" spans="2:9" s="12" customFormat="1" ht="51.75" customHeight="1" x14ac:dyDescent="0.2">
      <c r="B110" s="198">
        <v>2120</v>
      </c>
      <c r="C110" s="29" t="s">
        <v>145</v>
      </c>
      <c r="D110" s="30">
        <v>217027.23</v>
      </c>
      <c r="E110" s="30">
        <v>217027.23</v>
      </c>
      <c r="F110" s="30">
        <v>217026.23</v>
      </c>
      <c r="G110" s="30">
        <f t="shared" si="2"/>
        <v>-1</v>
      </c>
      <c r="H110" s="22">
        <f t="shared" si="8"/>
        <v>99.999539228326327</v>
      </c>
      <c r="I110" s="22">
        <f t="shared" si="4"/>
        <v>99.999539228326327</v>
      </c>
    </row>
    <row r="111" spans="2:9" s="12" customFormat="1" ht="51.75" customHeight="1" x14ac:dyDescent="0.2">
      <c r="B111" s="198">
        <v>2210</v>
      </c>
      <c r="C111" s="29" t="s">
        <v>130</v>
      </c>
      <c r="D111" s="30">
        <v>1321</v>
      </c>
      <c r="E111" s="30">
        <v>1321</v>
      </c>
      <c r="F111" s="30">
        <v>1321</v>
      </c>
      <c r="G111" s="30">
        <f t="shared" si="2"/>
        <v>0</v>
      </c>
      <c r="H111" s="22">
        <f t="shared" si="8"/>
        <v>100</v>
      </c>
      <c r="I111" s="22">
        <f t="shared" si="4"/>
        <v>100</v>
      </c>
    </row>
    <row r="112" spans="2:9" s="12" customFormat="1" ht="51.75" customHeight="1" x14ac:dyDescent="0.2">
      <c r="B112" s="198">
        <v>2282</v>
      </c>
      <c r="C112" s="29" t="s">
        <v>132</v>
      </c>
      <c r="D112" s="30">
        <v>744</v>
      </c>
      <c r="E112" s="30">
        <v>744</v>
      </c>
      <c r="F112" s="30">
        <v>744</v>
      </c>
      <c r="G112" s="30">
        <f t="shared" si="2"/>
        <v>0</v>
      </c>
      <c r="H112" s="22">
        <f t="shared" si="8"/>
        <v>100</v>
      </c>
      <c r="I112" s="22">
        <f t="shared" si="4"/>
        <v>100</v>
      </c>
    </row>
    <row r="113" spans="2:9" s="12" customFormat="1" ht="51.75" customHeight="1" x14ac:dyDescent="0.2">
      <c r="B113" s="198">
        <v>2250</v>
      </c>
      <c r="C113" s="29" t="s">
        <v>146</v>
      </c>
      <c r="D113" s="30">
        <v>2635</v>
      </c>
      <c r="E113" s="30">
        <v>2635</v>
      </c>
      <c r="F113" s="30">
        <v>2254.5</v>
      </c>
      <c r="G113" s="30">
        <f t="shared" si="2"/>
        <v>-380.5</v>
      </c>
      <c r="H113" s="22">
        <f t="shared" si="8"/>
        <v>85.559772296015183</v>
      </c>
      <c r="I113" s="22">
        <f t="shared" si="4"/>
        <v>85.559772296015183</v>
      </c>
    </row>
    <row r="114" spans="2:9" s="12" customFormat="1" ht="51.75" hidden="1" customHeight="1" x14ac:dyDescent="0.2">
      <c r="B114" s="198">
        <v>2800</v>
      </c>
      <c r="C114" s="29" t="s">
        <v>152</v>
      </c>
      <c r="D114" s="30">
        <v>630</v>
      </c>
      <c r="E114" s="30">
        <v>630</v>
      </c>
      <c r="F114" s="30">
        <v>0</v>
      </c>
      <c r="G114" s="30">
        <f t="shared" si="2"/>
        <v>-630</v>
      </c>
      <c r="H114" s="22">
        <f t="shared" si="8"/>
        <v>0</v>
      </c>
      <c r="I114" s="22">
        <f t="shared" si="4"/>
        <v>0</v>
      </c>
    </row>
    <row r="115" spans="2:9" s="12" customFormat="1" ht="51.75" customHeight="1" x14ac:dyDescent="0.2">
      <c r="B115" s="198">
        <v>2800</v>
      </c>
      <c r="C115" s="29" t="s">
        <v>152</v>
      </c>
      <c r="D115" s="30">
        <v>630</v>
      </c>
      <c r="E115" s="30">
        <v>630</v>
      </c>
      <c r="F115" s="30">
        <v>630</v>
      </c>
      <c r="G115" s="30">
        <f t="shared" si="2"/>
        <v>0</v>
      </c>
      <c r="H115" s="22">
        <f t="shared" si="8"/>
        <v>100</v>
      </c>
      <c r="I115" s="22">
        <f t="shared" si="4"/>
        <v>100</v>
      </c>
    </row>
    <row r="116" spans="2:9" s="12" customFormat="1" ht="52.5" customHeight="1" x14ac:dyDescent="0.2">
      <c r="B116" s="199">
        <v>5031</v>
      </c>
      <c r="C116" s="32" t="s">
        <v>93</v>
      </c>
      <c r="D116" s="50">
        <f>D117+D118+D119+D120+D121</f>
        <v>432896</v>
      </c>
      <c r="E116" s="50">
        <f t="shared" ref="E116:F116" si="13">E117+E118+E119+E120+E121</f>
        <v>432896</v>
      </c>
      <c r="F116" s="50">
        <f t="shared" si="13"/>
        <v>432894.8</v>
      </c>
      <c r="G116" s="50">
        <f t="shared" si="2"/>
        <v>-1.2000000000116415</v>
      </c>
      <c r="H116" s="48">
        <f t="shared" si="8"/>
        <v>99.999722797161439</v>
      </c>
      <c r="I116" s="48">
        <f t="shared" si="4"/>
        <v>99.999722797161439</v>
      </c>
    </row>
    <row r="117" spans="2:9" s="12" customFormat="1" ht="42" customHeight="1" x14ac:dyDescent="0.2">
      <c r="B117" s="200">
        <v>2111</v>
      </c>
      <c r="C117" s="29" t="s">
        <v>144</v>
      </c>
      <c r="D117" s="30">
        <v>351648</v>
      </c>
      <c r="E117" s="30">
        <v>351648</v>
      </c>
      <c r="F117" s="30">
        <v>351647.83</v>
      </c>
      <c r="G117" s="30">
        <f t="shared" si="2"/>
        <v>-0.16999999998370185</v>
      </c>
      <c r="H117" s="22">
        <f t="shared" si="8"/>
        <v>99.999951656201659</v>
      </c>
      <c r="I117" s="22">
        <f t="shared" si="4"/>
        <v>99.999951656201659</v>
      </c>
    </row>
    <row r="118" spans="2:9" s="12" customFormat="1" ht="40.5" customHeight="1" x14ac:dyDescent="0.2">
      <c r="B118" s="200">
        <v>2120</v>
      </c>
      <c r="C118" s="29" t="s">
        <v>145</v>
      </c>
      <c r="D118" s="30">
        <v>77694</v>
      </c>
      <c r="E118" s="30">
        <v>77694</v>
      </c>
      <c r="F118" s="30">
        <v>77693.87</v>
      </c>
      <c r="G118" s="30">
        <f t="shared" si="2"/>
        <v>-0.13000000000465661</v>
      </c>
      <c r="H118" s="22">
        <f t="shared" si="8"/>
        <v>99.999832676911979</v>
      </c>
      <c r="I118" s="22">
        <f t="shared" si="4"/>
        <v>99.999832676911979</v>
      </c>
    </row>
    <row r="119" spans="2:9" s="12" customFormat="1" ht="43.5" customHeight="1" x14ac:dyDescent="0.2">
      <c r="B119" s="200">
        <v>2210</v>
      </c>
      <c r="C119" s="29" t="s">
        <v>130</v>
      </c>
      <c r="D119" s="30">
        <v>2000</v>
      </c>
      <c r="E119" s="30">
        <v>2000</v>
      </c>
      <c r="F119" s="30">
        <v>2000</v>
      </c>
      <c r="G119" s="30">
        <f t="shared" si="2"/>
        <v>0</v>
      </c>
      <c r="H119" s="22">
        <f t="shared" si="8"/>
        <v>100</v>
      </c>
      <c r="I119" s="22">
        <f t="shared" si="4"/>
        <v>100</v>
      </c>
    </row>
    <row r="120" spans="2:9" s="12" customFormat="1" ht="52.5" customHeight="1" x14ac:dyDescent="0.2">
      <c r="B120" s="200">
        <v>2250</v>
      </c>
      <c r="C120" s="29" t="s">
        <v>146</v>
      </c>
      <c r="D120" s="30">
        <v>810</v>
      </c>
      <c r="E120" s="30">
        <v>810</v>
      </c>
      <c r="F120" s="30">
        <v>809.1</v>
      </c>
      <c r="G120" s="30">
        <f t="shared" si="2"/>
        <v>-0.89999999999997726</v>
      </c>
      <c r="H120" s="22">
        <f t="shared" si="8"/>
        <v>99.8888888888889</v>
      </c>
      <c r="I120" s="22">
        <f t="shared" si="4"/>
        <v>99.8888888888889</v>
      </c>
    </row>
    <row r="121" spans="2:9" s="12" customFormat="1" ht="52.5" customHeight="1" x14ac:dyDescent="0.2">
      <c r="B121" s="200">
        <v>2282</v>
      </c>
      <c r="C121" s="29" t="s">
        <v>132</v>
      </c>
      <c r="D121" s="30">
        <v>744</v>
      </c>
      <c r="E121" s="30">
        <v>744</v>
      </c>
      <c r="F121" s="30">
        <v>744</v>
      </c>
      <c r="G121" s="30">
        <f t="shared" si="2"/>
        <v>0</v>
      </c>
      <c r="H121" s="22">
        <f t="shared" si="8"/>
        <v>100</v>
      </c>
      <c r="I121" s="22">
        <f t="shared" si="4"/>
        <v>100</v>
      </c>
    </row>
    <row r="122" spans="2:9" s="12" customFormat="1" ht="53.25" customHeight="1" x14ac:dyDescent="0.2">
      <c r="B122" s="201" t="s">
        <v>124</v>
      </c>
      <c r="C122" s="26" t="s">
        <v>125</v>
      </c>
      <c r="D122" s="31">
        <f>D123+D135+D136+D147+D157+D169+D177+D180+D181+D182+D183+D192+D193</f>
        <v>13417588</v>
      </c>
      <c r="E122" s="31">
        <f t="shared" ref="E122:F122" si="14">E123+E135+E136+E147+E157+E169+E177+E180+E181+E182+E183+E192+E193</f>
        <v>13417588</v>
      </c>
      <c r="F122" s="31">
        <f t="shared" si="14"/>
        <v>12804816.48</v>
      </c>
      <c r="G122" s="31">
        <f t="shared" si="2"/>
        <v>-612771.51999999955</v>
      </c>
      <c r="H122" s="31">
        <f>IF(E122=0,0,F122/E122*100)</f>
        <v>95.433072471743813</v>
      </c>
      <c r="I122" s="31">
        <f t="shared" si="4"/>
        <v>95.433072471743813</v>
      </c>
    </row>
    <row r="123" spans="2:9" s="12" customFormat="1" ht="88.5" customHeight="1" x14ac:dyDescent="0.2">
      <c r="B123" s="199" t="s">
        <v>80</v>
      </c>
      <c r="C123" s="32" t="s">
        <v>178</v>
      </c>
      <c r="D123" s="50">
        <f>D124+D125+D126+D127+D128+D129+D130+D131+D132+D133+D134</f>
        <v>2916840</v>
      </c>
      <c r="E123" s="50">
        <f t="shared" ref="E123:F123" si="15">E124+E125+E126+E127+E128+E129+E130+E131+E132+E133+E134</f>
        <v>2916840</v>
      </c>
      <c r="F123" s="50">
        <f t="shared" si="15"/>
        <v>2840758.28</v>
      </c>
      <c r="G123" s="50">
        <f t="shared" si="2"/>
        <v>-76081.720000000205</v>
      </c>
      <c r="H123" s="50">
        <f t="shared" si="8"/>
        <v>97.391638896888409</v>
      </c>
      <c r="I123" s="50">
        <f t="shared" si="4"/>
        <v>97.391638896888409</v>
      </c>
    </row>
    <row r="124" spans="2:9" s="12" customFormat="1" ht="41.25" customHeight="1" x14ac:dyDescent="0.2">
      <c r="B124" s="200">
        <v>2111</v>
      </c>
      <c r="C124" s="29" t="s">
        <v>144</v>
      </c>
      <c r="D124" s="30">
        <v>2113350</v>
      </c>
      <c r="E124" s="30">
        <v>2113350</v>
      </c>
      <c r="F124" s="30">
        <v>2112781.71</v>
      </c>
      <c r="G124" s="50">
        <f t="shared" si="2"/>
        <v>-568.29000000003725</v>
      </c>
      <c r="H124" s="50">
        <f t="shared" si="8"/>
        <v>99.973109518063737</v>
      </c>
      <c r="I124" s="50">
        <f t="shared" si="4"/>
        <v>99.973109518063737</v>
      </c>
    </row>
    <row r="125" spans="2:9" s="12" customFormat="1" ht="43.5" customHeight="1" x14ac:dyDescent="0.2">
      <c r="B125" s="200">
        <v>2120</v>
      </c>
      <c r="C125" s="29" t="s">
        <v>145</v>
      </c>
      <c r="D125" s="30">
        <v>440900</v>
      </c>
      <c r="E125" s="30">
        <v>440900</v>
      </c>
      <c r="F125" s="30">
        <v>439836.59</v>
      </c>
      <c r="G125" s="50">
        <f t="shared" si="2"/>
        <v>-1063.4099999999744</v>
      </c>
      <c r="H125" s="50">
        <f t="shared" si="8"/>
        <v>99.758809253799058</v>
      </c>
      <c r="I125" s="50">
        <f t="shared" si="4"/>
        <v>99.758809253799058</v>
      </c>
    </row>
    <row r="126" spans="2:9" s="12" customFormat="1" ht="49.5" customHeight="1" x14ac:dyDescent="0.2">
      <c r="B126" s="200">
        <v>2210</v>
      </c>
      <c r="C126" s="29" t="s">
        <v>130</v>
      </c>
      <c r="D126" s="30">
        <v>5100</v>
      </c>
      <c r="E126" s="30">
        <v>5100</v>
      </c>
      <c r="F126" s="30">
        <v>2719</v>
      </c>
      <c r="G126" s="50">
        <f t="shared" si="2"/>
        <v>-2381</v>
      </c>
      <c r="H126" s="50">
        <f t="shared" si="8"/>
        <v>53.31372549019607</v>
      </c>
      <c r="I126" s="50">
        <f t="shared" si="4"/>
        <v>53.31372549019607</v>
      </c>
    </row>
    <row r="127" spans="2:9" s="12" customFormat="1" ht="48" customHeight="1" x14ac:dyDescent="0.2">
      <c r="B127" s="200">
        <v>2240</v>
      </c>
      <c r="C127" s="29" t="s">
        <v>136</v>
      </c>
      <c r="D127" s="30">
        <v>6300</v>
      </c>
      <c r="E127" s="30">
        <v>6300</v>
      </c>
      <c r="F127" s="30">
        <v>4657.18</v>
      </c>
      <c r="G127" s="50">
        <f t="shared" si="2"/>
        <v>-1642.8199999999997</v>
      </c>
      <c r="H127" s="50">
        <f t="shared" si="8"/>
        <v>73.923492063492063</v>
      </c>
      <c r="I127" s="50">
        <f t="shared" si="4"/>
        <v>73.923492063492063</v>
      </c>
    </row>
    <row r="128" spans="2:9" s="12" customFormat="1" ht="47.25" customHeight="1" x14ac:dyDescent="0.2">
      <c r="B128" s="200">
        <v>2250</v>
      </c>
      <c r="C128" s="29" t="s">
        <v>146</v>
      </c>
      <c r="D128" s="30">
        <v>950</v>
      </c>
      <c r="E128" s="30">
        <v>950</v>
      </c>
      <c r="F128" s="30">
        <v>929.15</v>
      </c>
      <c r="G128" s="50">
        <f t="shared" si="2"/>
        <v>-20.850000000000023</v>
      </c>
      <c r="H128" s="50">
        <f t="shared" ref="H128:H230" si="16">IF(E128=0,0,F128/E128*100)</f>
        <v>97.805263157894743</v>
      </c>
      <c r="I128" s="50">
        <f t="shared" si="4"/>
        <v>97.805263157894743</v>
      </c>
    </row>
    <row r="129" spans="2:9" s="12" customFormat="1" ht="46.5" customHeight="1" x14ac:dyDescent="0.2">
      <c r="B129" s="200">
        <v>2271</v>
      </c>
      <c r="C129" s="29" t="s">
        <v>147</v>
      </c>
      <c r="D129" s="30">
        <v>340400</v>
      </c>
      <c r="E129" s="30">
        <v>340400</v>
      </c>
      <c r="F129" s="30">
        <v>272998.12</v>
      </c>
      <c r="G129" s="50">
        <f t="shared" si="2"/>
        <v>-67401.88</v>
      </c>
      <c r="H129" s="50">
        <f t="shared" si="16"/>
        <v>80.199212690951811</v>
      </c>
      <c r="I129" s="50">
        <f t="shared" si="4"/>
        <v>80.199212690951811</v>
      </c>
    </row>
    <row r="130" spans="2:9" s="12" customFormat="1" ht="54.75" customHeight="1" x14ac:dyDescent="0.2">
      <c r="B130" s="200">
        <v>2272</v>
      </c>
      <c r="C130" s="29" t="s">
        <v>148</v>
      </c>
      <c r="D130" s="30">
        <v>3840</v>
      </c>
      <c r="E130" s="30">
        <v>3840</v>
      </c>
      <c r="F130" s="30">
        <v>2457.9</v>
      </c>
      <c r="G130" s="50">
        <f t="shared" si="2"/>
        <v>-1382.1</v>
      </c>
      <c r="H130" s="50">
        <f t="shared" si="16"/>
        <v>64.0078125</v>
      </c>
      <c r="I130" s="50">
        <f t="shared" si="4"/>
        <v>64.0078125</v>
      </c>
    </row>
    <row r="131" spans="2:9" s="12" customFormat="1" ht="51" customHeight="1" x14ac:dyDescent="0.2">
      <c r="B131" s="200">
        <v>2273</v>
      </c>
      <c r="C131" s="29" t="s">
        <v>149</v>
      </c>
      <c r="D131" s="30">
        <v>4500</v>
      </c>
      <c r="E131" s="30">
        <v>4500</v>
      </c>
      <c r="F131" s="30">
        <v>3155.63</v>
      </c>
      <c r="G131" s="50">
        <f t="shared" si="2"/>
        <v>-1344.37</v>
      </c>
      <c r="H131" s="50">
        <f t="shared" si="16"/>
        <v>70.12511111111111</v>
      </c>
      <c r="I131" s="50">
        <f t="shared" si="4"/>
        <v>70.12511111111111</v>
      </c>
    </row>
    <row r="132" spans="2:9" s="12" customFormat="1" ht="55.5" customHeight="1" x14ac:dyDescent="0.2">
      <c r="B132" s="200">
        <v>2275</v>
      </c>
      <c r="C132" s="29" t="s">
        <v>151</v>
      </c>
      <c r="D132" s="30">
        <v>1500</v>
      </c>
      <c r="E132" s="30">
        <v>1500</v>
      </c>
      <c r="F132" s="30">
        <v>1223</v>
      </c>
      <c r="G132" s="50">
        <f t="shared" si="2"/>
        <v>-277</v>
      </c>
      <c r="H132" s="50">
        <f t="shared" si="16"/>
        <v>81.533333333333331</v>
      </c>
      <c r="I132" s="50">
        <f t="shared" si="4"/>
        <v>81.533333333333331</v>
      </c>
    </row>
    <row r="133" spans="2:9" s="12" customFormat="1" ht="72" customHeight="1" x14ac:dyDescent="0.2">
      <c r="B133" s="200">
        <v>2282</v>
      </c>
      <c r="C133" s="29" t="s">
        <v>132</v>
      </c>
      <c r="D133" s="30">
        <v>0</v>
      </c>
      <c r="E133" s="30">
        <v>0</v>
      </c>
      <c r="F133" s="30">
        <v>0</v>
      </c>
      <c r="G133" s="50">
        <f t="shared" si="2"/>
        <v>0</v>
      </c>
      <c r="H133" s="50">
        <f t="shared" si="16"/>
        <v>0</v>
      </c>
      <c r="I133" s="50">
        <f t="shared" si="4"/>
        <v>0</v>
      </c>
    </row>
    <row r="134" spans="2:9" s="12" customFormat="1" ht="51.75" hidden="1" customHeight="1" x14ac:dyDescent="0.2">
      <c r="B134" s="200">
        <v>2800</v>
      </c>
      <c r="C134" s="29" t="s">
        <v>152</v>
      </c>
      <c r="D134" s="30">
        <v>0</v>
      </c>
      <c r="E134" s="30">
        <v>0</v>
      </c>
      <c r="F134" s="30">
        <v>0</v>
      </c>
      <c r="G134" s="50">
        <f t="shared" si="2"/>
        <v>0</v>
      </c>
      <c r="H134" s="50">
        <f t="shared" si="16"/>
        <v>0</v>
      </c>
      <c r="I134" s="50">
        <f t="shared" si="4"/>
        <v>0</v>
      </c>
    </row>
    <row r="135" spans="2:9" s="12" customFormat="1" ht="37.5" hidden="1" customHeight="1" x14ac:dyDescent="0.2">
      <c r="B135" s="199">
        <v>3133</v>
      </c>
      <c r="C135" s="32" t="s">
        <v>126</v>
      </c>
      <c r="D135" s="50">
        <v>0</v>
      </c>
      <c r="E135" s="50">
        <v>0</v>
      </c>
      <c r="F135" s="50">
        <v>0</v>
      </c>
      <c r="G135" s="50">
        <v>0</v>
      </c>
      <c r="H135" s="50">
        <f t="shared" si="16"/>
        <v>0</v>
      </c>
      <c r="I135" s="50">
        <f t="shared" si="4"/>
        <v>0</v>
      </c>
    </row>
    <row r="136" spans="2:9" s="12" customFormat="1" ht="31.5" customHeight="1" x14ac:dyDescent="0.2">
      <c r="B136" s="199" t="s">
        <v>85</v>
      </c>
      <c r="C136" s="32" t="s">
        <v>86</v>
      </c>
      <c r="D136" s="50">
        <f>D137+D138+D139+D140+D141+D142+D143+D144+D145+D146</f>
        <v>3330980</v>
      </c>
      <c r="E136" s="50">
        <f t="shared" ref="E136:F136" si="17">E137+E138+E139+E140+E141+E142+E143+E144+E145+E146</f>
        <v>3330980</v>
      </c>
      <c r="F136" s="50">
        <f t="shared" si="17"/>
        <v>3260988.32</v>
      </c>
      <c r="G136" s="50">
        <f t="shared" si="2"/>
        <v>-69991.680000000168</v>
      </c>
      <c r="H136" s="50">
        <f t="shared" si="16"/>
        <v>97.89876612888699</v>
      </c>
      <c r="I136" s="50">
        <f t="shared" si="4"/>
        <v>97.89876612888699</v>
      </c>
    </row>
    <row r="137" spans="2:9" s="12" customFormat="1" ht="31.5" customHeight="1" x14ac:dyDescent="0.2">
      <c r="B137" s="200">
        <v>2111</v>
      </c>
      <c r="C137" s="29" t="s">
        <v>144</v>
      </c>
      <c r="D137" s="30">
        <v>2449500</v>
      </c>
      <c r="E137" s="30">
        <v>2449500</v>
      </c>
      <c r="F137" s="30">
        <v>2441288.65</v>
      </c>
      <c r="G137" s="50">
        <f t="shared" si="2"/>
        <v>-8211.3500000000931</v>
      </c>
      <c r="H137" s="50">
        <f t="shared" si="16"/>
        <v>99.664774443764031</v>
      </c>
      <c r="I137" s="50">
        <f t="shared" si="4"/>
        <v>99.664774443764031</v>
      </c>
    </row>
    <row r="138" spans="2:9" s="12" customFormat="1" ht="31.5" customHeight="1" x14ac:dyDescent="0.2">
      <c r="B138" s="200">
        <v>2120</v>
      </c>
      <c r="C138" s="29" t="s">
        <v>145</v>
      </c>
      <c r="D138" s="30">
        <v>596000</v>
      </c>
      <c r="E138" s="30">
        <v>596000</v>
      </c>
      <c r="F138" s="30">
        <v>593724.16000000003</v>
      </c>
      <c r="G138" s="50">
        <f t="shared" si="2"/>
        <v>-2275.8399999999674</v>
      </c>
      <c r="H138" s="50">
        <f t="shared" si="16"/>
        <v>99.618147651006723</v>
      </c>
      <c r="I138" s="50">
        <f t="shared" si="4"/>
        <v>99.618147651006723</v>
      </c>
    </row>
    <row r="139" spans="2:9" s="12" customFormat="1" ht="31.5" customHeight="1" x14ac:dyDescent="0.2">
      <c r="B139" s="200">
        <v>2210</v>
      </c>
      <c r="C139" s="29" t="s">
        <v>130</v>
      </c>
      <c r="D139" s="30">
        <v>34360</v>
      </c>
      <c r="E139" s="30">
        <v>34360</v>
      </c>
      <c r="F139" s="30">
        <v>25549</v>
      </c>
      <c r="G139" s="50">
        <f t="shared" si="2"/>
        <v>-8811</v>
      </c>
      <c r="H139" s="50">
        <f t="shared" si="16"/>
        <v>74.356810244470324</v>
      </c>
      <c r="I139" s="50">
        <f t="shared" si="4"/>
        <v>74.356810244470324</v>
      </c>
    </row>
    <row r="140" spans="2:9" s="12" customFormat="1" ht="31.5" customHeight="1" x14ac:dyDescent="0.2">
      <c r="B140" s="200">
        <v>2240</v>
      </c>
      <c r="C140" s="29" t="s">
        <v>136</v>
      </c>
      <c r="D140" s="30">
        <v>9600</v>
      </c>
      <c r="E140" s="30">
        <v>9600</v>
      </c>
      <c r="F140" s="30">
        <v>7450.56</v>
      </c>
      <c r="G140" s="50">
        <f t="shared" si="2"/>
        <v>-2149.4399999999996</v>
      </c>
      <c r="H140" s="50">
        <f t="shared" si="16"/>
        <v>77.61</v>
      </c>
      <c r="I140" s="50">
        <f t="shared" si="4"/>
        <v>77.61</v>
      </c>
    </row>
    <row r="141" spans="2:9" s="12" customFormat="1" ht="31.5" customHeight="1" x14ac:dyDescent="0.2">
      <c r="B141" s="200">
        <v>2250</v>
      </c>
      <c r="C141" s="29" t="s">
        <v>146</v>
      </c>
      <c r="D141" s="30">
        <v>500</v>
      </c>
      <c r="E141" s="30">
        <v>500</v>
      </c>
      <c r="F141" s="30">
        <v>0</v>
      </c>
      <c r="G141" s="50">
        <f t="shared" si="2"/>
        <v>-500</v>
      </c>
      <c r="H141" s="50">
        <f t="shared" si="16"/>
        <v>0</v>
      </c>
      <c r="I141" s="50">
        <f t="shared" si="4"/>
        <v>0</v>
      </c>
    </row>
    <row r="142" spans="2:9" s="12" customFormat="1" ht="31.5" customHeight="1" x14ac:dyDescent="0.2">
      <c r="B142" s="200">
        <v>2271</v>
      </c>
      <c r="C142" s="29" t="s">
        <v>147</v>
      </c>
      <c r="D142" s="30">
        <v>229200</v>
      </c>
      <c r="E142" s="30">
        <v>229200</v>
      </c>
      <c r="F142" s="30">
        <v>183399.88</v>
      </c>
      <c r="G142" s="50">
        <f t="shared" si="2"/>
        <v>-45800.119999999995</v>
      </c>
      <c r="H142" s="50">
        <f t="shared" si="16"/>
        <v>80.01739965095986</v>
      </c>
      <c r="I142" s="50">
        <f t="shared" si="4"/>
        <v>80.01739965095986</v>
      </c>
    </row>
    <row r="143" spans="2:9" s="12" customFormat="1" ht="31.5" customHeight="1" x14ac:dyDescent="0.2">
      <c r="B143" s="200">
        <v>2272</v>
      </c>
      <c r="C143" s="29" t="s">
        <v>148</v>
      </c>
      <c r="D143" s="30">
        <v>4260</v>
      </c>
      <c r="E143" s="30">
        <v>4260</v>
      </c>
      <c r="F143" s="30">
        <v>3749.88</v>
      </c>
      <c r="G143" s="50">
        <f t="shared" si="2"/>
        <v>-510.11999999999989</v>
      </c>
      <c r="H143" s="50">
        <f t="shared" si="16"/>
        <v>88.02535211267606</v>
      </c>
      <c r="I143" s="50">
        <f t="shared" si="4"/>
        <v>88.02535211267606</v>
      </c>
    </row>
    <row r="144" spans="2:9" s="12" customFormat="1" ht="31.5" customHeight="1" x14ac:dyDescent="0.2">
      <c r="B144" s="200">
        <v>2273</v>
      </c>
      <c r="C144" s="29" t="s">
        <v>149</v>
      </c>
      <c r="D144" s="30">
        <v>5900</v>
      </c>
      <c r="E144" s="30">
        <v>5900</v>
      </c>
      <c r="F144" s="30">
        <v>4501.1899999999996</v>
      </c>
      <c r="G144" s="50">
        <f t="shared" si="2"/>
        <v>-1398.8100000000004</v>
      </c>
      <c r="H144" s="50">
        <f t="shared" si="16"/>
        <v>76.291355932203388</v>
      </c>
      <c r="I144" s="50">
        <f t="shared" si="4"/>
        <v>76.291355932203388</v>
      </c>
    </row>
    <row r="145" spans="2:9" s="12" customFormat="1" ht="42.75" customHeight="1" x14ac:dyDescent="0.2">
      <c r="B145" s="200">
        <v>2275</v>
      </c>
      <c r="C145" s="29" t="s">
        <v>151</v>
      </c>
      <c r="D145" s="30">
        <v>1660</v>
      </c>
      <c r="E145" s="30">
        <v>1660</v>
      </c>
      <c r="F145" s="30">
        <v>1325</v>
      </c>
      <c r="G145" s="50">
        <f t="shared" si="2"/>
        <v>-335</v>
      </c>
      <c r="H145" s="50">
        <f t="shared" si="16"/>
        <v>79.819277108433738</v>
      </c>
      <c r="I145" s="50">
        <f t="shared" si="4"/>
        <v>79.819277108433738</v>
      </c>
    </row>
    <row r="146" spans="2:9" s="12" customFormat="1" ht="54" customHeight="1" x14ac:dyDescent="0.2">
      <c r="B146" s="200">
        <v>2282</v>
      </c>
      <c r="C146" s="29" t="s">
        <v>132</v>
      </c>
      <c r="D146" s="30">
        <v>0</v>
      </c>
      <c r="E146" s="30">
        <v>0</v>
      </c>
      <c r="F146" s="30">
        <v>0</v>
      </c>
      <c r="G146" s="50">
        <f t="shared" si="2"/>
        <v>0</v>
      </c>
      <c r="H146" s="50">
        <f t="shared" si="16"/>
        <v>0</v>
      </c>
      <c r="I146" s="50">
        <f t="shared" si="4"/>
        <v>0</v>
      </c>
    </row>
    <row r="147" spans="2:9" s="12" customFormat="1" ht="31.5" customHeight="1" x14ac:dyDescent="0.2">
      <c r="B147" s="199" t="s">
        <v>87</v>
      </c>
      <c r="C147" s="32" t="s">
        <v>88</v>
      </c>
      <c r="D147" s="50">
        <f>D148+D149+D150+D151+D152+D153+D154+D155+D156</f>
        <v>254250</v>
      </c>
      <c r="E147" s="50">
        <f t="shared" ref="E147:F147" si="18">E148+E149+E150+E151+E152+E153+E154+E155+E156</f>
        <v>254250</v>
      </c>
      <c r="F147" s="50">
        <f t="shared" si="18"/>
        <v>223324.44</v>
      </c>
      <c r="G147" s="50">
        <f t="shared" si="2"/>
        <v>-30925.559999999998</v>
      </c>
      <c r="H147" s="50">
        <f t="shared" si="16"/>
        <v>87.836554572271382</v>
      </c>
      <c r="I147" s="50">
        <f t="shared" si="4"/>
        <v>87.836554572271382</v>
      </c>
    </row>
    <row r="148" spans="2:9" s="12" customFormat="1" ht="31.5" customHeight="1" x14ac:dyDescent="0.2">
      <c r="B148" s="200">
        <v>2111</v>
      </c>
      <c r="C148" s="29" t="s">
        <v>144</v>
      </c>
      <c r="D148" s="30">
        <v>141900</v>
      </c>
      <c r="E148" s="30">
        <v>141900</v>
      </c>
      <c r="F148" s="30">
        <v>141766.82999999999</v>
      </c>
      <c r="G148" s="30">
        <f t="shared" si="2"/>
        <v>-133.17000000001281</v>
      </c>
      <c r="H148" s="30">
        <f t="shared" si="16"/>
        <v>99.90615221987315</v>
      </c>
      <c r="I148" s="30">
        <f t="shared" si="4"/>
        <v>99.90615221987315</v>
      </c>
    </row>
    <row r="149" spans="2:9" s="12" customFormat="1" ht="31.5" customHeight="1" x14ac:dyDescent="0.2">
      <c r="B149" s="200">
        <v>2120</v>
      </c>
      <c r="C149" s="29" t="s">
        <v>145</v>
      </c>
      <c r="D149" s="30">
        <v>31800</v>
      </c>
      <c r="E149" s="30">
        <v>31800</v>
      </c>
      <c r="F149" s="30">
        <v>31323.47</v>
      </c>
      <c r="G149" s="30">
        <f t="shared" si="2"/>
        <v>-476.52999999999884</v>
      </c>
      <c r="H149" s="30">
        <f t="shared" si="16"/>
        <v>98.501477987421381</v>
      </c>
      <c r="I149" s="30">
        <f t="shared" si="4"/>
        <v>98.501477987421381</v>
      </c>
    </row>
    <row r="150" spans="2:9" s="12" customFormat="1" ht="31.5" customHeight="1" x14ac:dyDescent="0.2">
      <c r="B150" s="200">
        <v>2210</v>
      </c>
      <c r="C150" s="29" t="s">
        <v>130</v>
      </c>
      <c r="D150" s="30">
        <v>2400</v>
      </c>
      <c r="E150" s="30">
        <v>2400</v>
      </c>
      <c r="F150" s="30">
        <v>1012</v>
      </c>
      <c r="G150" s="30">
        <f t="shared" si="2"/>
        <v>-1388</v>
      </c>
      <c r="H150" s="30">
        <f t="shared" si="16"/>
        <v>42.166666666666671</v>
      </c>
      <c r="I150" s="30">
        <f t="shared" si="4"/>
        <v>42.166666666666671</v>
      </c>
    </row>
    <row r="151" spans="2:9" s="12" customFormat="1" ht="31.5" customHeight="1" x14ac:dyDescent="0.2">
      <c r="B151" s="200">
        <v>2240</v>
      </c>
      <c r="C151" s="29" t="s">
        <v>136</v>
      </c>
      <c r="D151" s="30">
        <v>4500</v>
      </c>
      <c r="E151" s="30">
        <v>4500</v>
      </c>
      <c r="F151" s="30">
        <v>3767.94</v>
      </c>
      <c r="G151" s="30">
        <f t="shared" si="2"/>
        <v>-732.06</v>
      </c>
      <c r="H151" s="30">
        <f t="shared" si="16"/>
        <v>83.731999999999999</v>
      </c>
      <c r="I151" s="30">
        <f t="shared" si="4"/>
        <v>83.731999999999999</v>
      </c>
    </row>
    <row r="152" spans="2:9" s="12" customFormat="1" ht="31.5" customHeight="1" x14ac:dyDescent="0.2">
      <c r="B152" s="200">
        <v>2250</v>
      </c>
      <c r="C152" s="29" t="s">
        <v>146</v>
      </c>
      <c r="D152" s="30">
        <v>0</v>
      </c>
      <c r="E152" s="30">
        <v>0</v>
      </c>
      <c r="F152" s="30">
        <v>0</v>
      </c>
      <c r="G152" s="30">
        <f t="shared" si="2"/>
        <v>0</v>
      </c>
      <c r="H152" s="30">
        <f t="shared" si="16"/>
        <v>0</v>
      </c>
      <c r="I152" s="30">
        <f t="shared" si="4"/>
        <v>0</v>
      </c>
    </row>
    <row r="153" spans="2:9" s="12" customFormat="1" ht="31.5" customHeight="1" x14ac:dyDescent="0.2">
      <c r="B153" s="200">
        <v>2271</v>
      </c>
      <c r="C153" s="29" t="s">
        <v>147</v>
      </c>
      <c r="D153" s="30">
        <v>68000</v>
      </c>
      <c r="E153" s="30">
        <v>68000</v>
      </c>
      <c r="F153" s="30">
        <v>42797.03</v>
      </c>
      <c r="G153" s="30">
        <f t="shared" si="2"/>
        <v>-25202.97</v>
      </c>
      <c r="H153" s="30">
        <f t="shared" si="16"/>
        <v>62.936808823529411</v>
      </c>
      <c r="I153" s="30">
        <f t="shared" si="4"/>
        <v>62.936808823529411</v>
      </c>
    </row>
    <row r="154" spans="2:9" s="12" customFormat="1" ht="31.5" customHeight="1" x14ac:dyDescent="0.2">
      <c r="B154" s="200">
        <v>2272</v>
      </c>
      <c r="C154" s="29" t="s">
        <v>148</v>
      </c>
      <c r="D154" s="30">
        <v>650</v>
      </c>
      <c r="E154" s="30">
        <v>650</v>
      </c>
      <c r="F154" s="30">
        <v>452</v>
      </c>
      <c r="G154" s="30">
        <f t="shared" si="2"/>
        <v>-198</v>
      </c>
      <c r="H154" s="30">
        <f t="shared" si="16"/>
        <v>69.538461538461533</v>
      </c>
      <c r="I154" s="30">
        <f t="shared" si="4"/>
        <v>69.538461538461533</v>
      </c>
    </row>
    <row r="155" spans="2:9" s="12" customFormat="1" ht="31.5" customHeight="1" x14ac:dyDescent="0.2">
      <c r="B155" s="200">
        <v>2273</v>
      </c>
      <c r="C155" s="29" t="s">
        <v>149</v>
      </c>
      <c r="D155" s="30">
        <v>5000</v>
      </c>
      <c r="E155" s="30">
        <v>5000</v>
      </c>
      <c r="F155" s="30">
        <v>2205.17</v>
      </c>
      <c r="G155" s="30">
        <f t="shared" si="2"/>
        <v>-2794.83</v>
      </c>
      <c r="H155" s="30">
        <f t="shared" si="16"/>
        <v>44.103400000000001</v>
      </c>
      <c r="I155" s="30">
        <f t="shared" si="4"/>
        <v>44.103400000000001</v>
      </c>
    </row>
    <row r="156" spans="2:9" s="12" customFormat="1" ht="64.5" customHeight="1" x14ac:dyDescent="0.2">
      <c r="B156" s="200">
        <v>2282</v>
      </c>
      <c r="C156" s="29" t="s">
        <v>132</v>
      </c>
      <c r="D156" s="30">
        <v>0</v>
      </c>
      <c r="E156" s="30">
        <v>0</v>
      </c>
      <c r="F156" s="30">
        <v>0</v>
      </c>
      <c r="G156" s="30">
        <f t="shared" si="2"/>
        <v>0</v>
      </c>
      <c r="H156" s="30">
        <f t="shared" si="16"/>
        <v>0</v>
      </c>
      <c r="I156" s="30">
        <f t="shared" si="4"/>
        <v>0</v>
      </c>
    </row>
    <row r="157" spans="2:9" s="12" customFormat="1" ht="55.5" customHeight="1" x14ac:dyDescent="0.2">
      <c r="B157" s="199" t="s">
        <v>89</v>
      </c>
      <c r="C157" s="32" t="s">
        <v>90</v>
      </c>
      <c r="D157" s="50">
        <f>D158+D159+D160+D161+D162+D163+D164+D165+D166+D167+D168</f>
        <v>4374138</v>
      </c>
      <c r="E157" s="50">
        <f t="shared" ref="E157" si="19">E158+E159+E160+E161+E162+E163+E164+E165+E166+E167+E168</f>
        <v>4374138</v>
      </c>
      <c r="F157" s="50">
        <f>F158+F159+F160+F161+F162+F163+F164+F165+F166+F167+F168</f>
        <v>4031629.8300000005</v>
      </c>
      <c r="G157" s="50">
        <f>F157-E157</f>
        <v>-342508.16999999946</v>
      </c>
      <c r="H157" s="50">
        <f t="shared" si="16"/>
        <v>92.169699035558565</v>
      </c>
      <c r="I157" s="50">
        <f t="shared" si="4"/>
        <v>92.169699035558565</v>
      </c>
    </row>
    <row r="158" spans="2:9" s="12" customFormat="1" ht="55.5" customHeight="1" x14ac:dyDescent="0.2">
      <c r="B158" s="200">
        <v>2111</v>
      </c>
      <c r="C158" s="29" t="s">
        <v>144</v>
      </c>
      <c r="D158" s="30">
        <v>2764900</v>
      </c>
      <c r="E158" s="30">
        <v>2764900</v>
      </c>
      <c r="F158" s="30">
        <v>2761948.49</v>
      </c>
      <c r="G158" s="50">
        <f t="shared" si="2"/>
        <v>-2951.5099999997765</v>
      </c>
      <c r="H158" s="50">
        <f t="shared" si="16"/>
        <v>99.89325075047924</v>
      </c>
      <c r="I158" s="50">
        <f t="shared" si="4"/>
        <v>99.89325075047924</v>
      </c>
    </row>
    <row r="159" spans="2:9" s="12" customFormat="1" ht="55.5" customHeight="1" x14ac:dyDescent="0.2">
      <c r="B159" s="200">
        <v>2120</v>
      </c>
      <c r="C159" s="29" t="s">
        <v>145</v>
      </c>
      <c r="D159" s="30">
        <v>657100</v>
      </c>
      <c r="E159" s="30">
        <v>657100</v>
      </c>
      <c r="F159" s="30">
        <v>654387.11</v>
      </c>
      <c r="G159" s="50">
        <f t="shared" si="2"/>
        <v>-2712.890000000014</v>
      </c>
      <c r="H159" s="50">
        <f t="shared" si="16"/>
        <v>99.587141987520923</v>
      </c>
      <c r="I159" s="50">
        <f t="shared" si="4"/>
        <v>99.587141987520923</v>
      </c>
    </row>
    <row r="160" spans="2:9" s="12" customFormat="1" ht="55.5" customHeight="1" x14ac:dyDescent="0.2">
      <c r="B160" s="200">
        <v>2210</v>
      </c>
      <c r="C160" s="29" t="s">
        <v>130</v>
      </c>
      <c r="D160" s="30">
        <v>42500</v>
      </c>
      <c r="E160" s="30">
        <v>42500</v>
      </c>
      <c r="F160" s="30">
        <v>38848.29</v>
      </c>
      <c r="G160" s="50">
        <f t="shared" si="2"/>
        <v>-3651.7099999999991</v>
      </c>
      <c r="H160" s="50">
        <f t="shared" si="16"/>
        <v>91.407741176470594</v>
      </c>
      <c r="I160" s="50">
        <f t="shared" si="4"/>
        <v>91.407741176470594</v>
      </c>
    </row>
    <row r="161" spans="2:9" s="12" customFormat="1" ht="55.5" customHeight="1" x14ac:dyDescent="0.2">
      <c r="B161" s="200">
        <v>2240</v>
      </c>
      <c r="C161" s="29" t="s">
        <v>136</v>
      </c>
      <c r="D161" s="30">
        <v>18700</v>
      </c>
      <c r="E161" s="30">
        <v>18700</v>
      </c>
      <c r="F161" s="30">
        <v>17392.650000000001</v>
      </c>
      <c r="G161" s="50">
        <f t="shared" si="2"/>
        <v>-1307.3499999999985</v>
      </c>
      <c r="H161" s="50">
        <f t="shared" si="16"/>
        <v>93.008823529411771</v>
      </c>
      <c r="I161" s="50">
        <f t="shared" si="4"/>
        <v>93.008823529411771</v>
      </c>
    </row>
    <row r="162" spans="2:9" s="12" customFormat="1" ht="55.5" customHeight="1" x14ac:dyDescent="0.2">
      <c r="B162" s="200">
        <v>2250</v>
      </c>
      <c r="C162" s="29" t="s">
        <v>146</v>
      </c>
      <c r="D162" s="30">
        <v>1200</v>
      </c>
      <c r="E162" s="30">
        <v>1200</v>
      </c>
      <c r="F162" s="30">
        <v>1121.7</v>
      </c>
      <c r="G162" s="50">
        <f t="shared" si="2"/>
        <v>-78.299999999999955</v>
      </c>
      <c r="H162" s="50">
        <f t="shared" si="16"/>
        <v>93.475000000000009</v>
      </c>
      <c r="I162" s="50">
        <f t="shared" si="4"/>
        <v>93.475000000000009</v>
      </c>
    </row>
    <row r="163" spans="2:9" s="12" customFormat="1" ht="55.5" customHeight="1" x14ac:dyDescent="0.2">
      <c r="B163" s="200">
        <v>2271</v>
      </c>
      <c r="C163" s="29" t="s">
        <v>147</v>
      </c>
      <c r="D163" s="30">
        <v>843148</v>
      </c>
      <c r="E163" s="30">
        <v>843148</v>
      </c>
      <c r="F163" s="30">
        <v>537744.24</v>
      </c>
      <c r="G163" s="50">
        <f t="shared" si="2"/>
        <v>-305403.76</v>
      </c>
      <c r="H163" s="50">
        <f t="shared" si="16"/>
        <v>63.778155199324438</v>
      </c>
      <c r="I163" s="50">
        <f t="shared" si="4"/>
        <v>63.778155199324438</v>
      </c>
    </row>
    <row r="164" spans="2:9" s="12" customFormat="1" ht="55.5" customHeight="1" x14ac:dyDescent="0.2">
      <c r="B164" s="200">
        <v>2272</v>
      </c>
      <c r="C164" s="29" t="s">
        <v>148</v>
      </c>
      <c r="D164" s="30">
        <v>3660</v>
      </c>
      <c r="E164" s="30">
        <v>3660</v>
      </c>
      <c r="F164" s="30">
        <v>1723.98</v>
      </c>
      <c r="G164" s="50">
        <f t="shared" si="2"/>
        <v>-1936.02</v>
      </c>
      <c r="H164" s="50">
        <f t="shared" si="16"/>
        <v>47.10327868852459</v>
      </c>
      <c r="I164" s="50">
        <f t="shared" si="4"/>
        <v>47.10327868852459</v>
      </c>
    </row>
    <row r="165" spans="2:9" s="12" customFormat="1" ht="44.25" customHeight="1" x14ac:dyDescent="0.2">
      <c r="B165" s="200">
        <v>2273</v>
      </c>
      <c r="C165" s="29" t="s">
        <v>149</v>
      </c>
      <c r="D165" s="30">
        <v>41000</v>
      </c>
      <c r="E165" s="30">
        <v>41000</v>
      </c>
      <c r="F165" s="30">
        <v>16867.37</v>
      </c>
      <c r="G165" s="50">
        <f t="shared" si="2"/>
        <v>-24132.63</v>
      </c>
      <c r="H165" s="50">
        <f t="shared" si="16"/>
        <v>41.13992682926829</v>
      </c>
      <c r="I165" s="50">
        <f>IF(D165=0,0,F165/D165*100)</f>
        <v>41.13992682926829</v>
      </c>
    </row>
    <row r="166" spans="2:9" s="12" customFormat="1" ht="55.5" customHeight="1" x14ac:dyDescent="0.2">
      <c r="B166" s="200">
        <v>2275</v>
      </c>
      <c r="C166" s="29" t="s">
        <v>151</v>
      </c>
      <c r="D166" s="30">
        <v>1930</v>
      </c>
      <c r="E166" s="30">
        <v>1930</v>
      </c>
      <c r="F166" s="30">
        <v>1596</v>
      </c>
      <c r="G166" s="50">
        <f t="shared" si="2"/>
        <v>-334</v>
      </c>
      <c r="H166" s="50">
        <f t="shared" si="16"/>
        <v>82.69430051813471</v>
      </c>
      <c r="I166" s="50">
        <f t="shared" si="4"/>
        <v>82.69430051813471</v>
      </c>
    </row>
    <row r="167" spans="2:9" s="12" customFormat="1" ht="55.5" customHeight="1" x14ac:dyDescent="0.2">
      <c r="B167" s="200">
        <v>2282</v>
      </c>
      <c r="C167" s="29" t="s">
        <v>132</v>
      </c>
      <c r="D167" s="30">
        <v>0</v>
      </c>
      <c r="E167" s="30">
        <v>0</v>
      </c>
      <c r="F167" s="30">
        <v>0</v>
      </c>
      <c r="G167" s="50">
        <f t="shared" si="2"/>
        <v>0</v>
      </c>
      <c r="H167" s="50">
        <f t="shared" si="16"/>
        <v>0</v>
      </c>
      <c r="I167" s="50">
        <f t="shared" si="4"/>
        <v>0</v>
      </c>
    </row>
    <row r="168" spans="2:9" s="12" customFormat="1" ht="55.5" hidden="1" customHeight="1" x14ac:dyDescent="0.2">
      <c r="B168" s="200">
        <v>2800</v>
      </c>
      <c r="C168" s="29" t="s">
        <v>152</v>
      </c>
      <c r="D168" s="30">
        <v>0</v>
      </c>
      <c r="E168" s="30">
        <v>0</v>
      </c>
      <c r="F168" s="30">
        <v>0</v>
      </c>
      <c r="G168" s="50">
        <f t="shared" si="2"/>
        <v>0</v>
      </c>
      <c r="H168" s="50">
        <f t="shared" si="16"/>
        <v>0</v>
      </c>
      <c r="I168" s="50">
        <f t="shared" si="4"/>
        <v>0</v>
      </c>
    </row>
    <row r="169" spans="2:9" s="12" customFormat="1" ht="48.75" customHeight="1" x14ac:dyDescent="0.2">
      <c r="B169" s="199" t="s">
        <v>127</v>
      </c>
      <c r="C169" s="32" t="s">
        <v>128</v>
      </c>
      <c r="D169" s="50">
        <f>D170+D171+D172+D173+D174+D175+D176</f>
        <v>872030</v>
      </c>
      <c r="E169" s="50">
        <f t="shared" ref="E169:F169" si="20">E170+E171+E172+E173+E174+E175+E176</f>
        <v>872030</v>
      </c>
      <c r="F169" s="50">
        <f t="shared" si="20"/>
        <v>864839.47</v>
      </c>
      <c r="G169" s="50">
        <f t="shared" si="2"/>
        <v>-7190.5300000000279</v>
      </c>
      <c r="H169" s="50">
        <f t="shared" si="16"/>
        <v>99.175426304140913</v>
      </c>
      <c r="I169" s="50">
        <f t="shared" si="4"/>
        <v>99.175426304140913</v>
      </c>
    </row>
    <row r="170" spans="2:9" s="12" customFormat="1" ht="48.75" customHeight="1" x14ac:dyDescent="0.2">
      <c r="B170" s="200">
        <v>2111</v>
      </c>
      <c r="C170" s="29" t="s">
        <v>144</v>
      </c>
      <c r="D170" s="30">
        <v>680100</v>
      </c>
      <c r="E170" s="30">
        <v>680100</v>
      </c>
      <c r="F170" s="30">
        <v>680018.37</v>
      </c>
      <c r="G170" s="30">
        <f t="shared" si="2"/>
        <v>-81.630000000004657</v>
      </c>
      <c r="H170" s="30">
        <f t="shared" si="16"/>
        <v>99.9879973533304</v>
      </c>
      <c r="I170" s="30">
        <f t="shared" si="4"/>
        <v>99.9879973533304</v>
      </c>
    </row>
    <row r="171" spans="2:9" s="12" customFormat="1" ht="39.75" customHeight="1" x14ac:dyDescent="0.2">
      <c r="B171" s="200">
        <v>2120</v>
      </c>
      <c r="C171" s="29" t="s">
        <v>145</v>
      </c>
      <c r="D171" s="30">
        <v>151700</v>
      </c>
      <c r="E171" s="30">
        <v>151700</v>
      </c>
      <c r="F171" s="30">
        <v>150334.07</v>
      </c>
      <c r="G171" s="30">
        <f t="shared" si="2"/>
        <v>-1365.929999999993</v>
      </c>
      <c r="H171" s="30">
        <f t="shared" si="16"/>
        <v>99.099584706657879</v>
      </c>
      <c r="I171" s="30">
        <f t="shared" si="4"/>
        <v>99.099584706657879</v>
      </c>
    </row>
    <row r="172" spans="2:9" s="12" customFormat="1" ht="37.5" customHeight="1" x14ac:dyDescent="0.2">
      <c r="B172" s="200">
        <v>2210</v>
      </c>
      <c r="C172" s="29" t="s">
        <v>130</v>
      </c>
      <c r="D172" s="30">
        <v>13500</v>
      </c>
      <c r="E172" s="30">
        <v>13500</v>
      </c>
      <c r="F172" s="30">
        <v>13080</v>
      </c>
      <c r="G172" s="30">
        <f t="shared" si="2"/>
        <v>-420</v>
      </c>
      <c r="H172" s="30">
        <f t="shared" si="16"/>
        <v>96.888888888888886</v>
      </c>
      <c r="I172" s="30">
        <f t="shared" si="4"/>
        <v>96.888888888888886</v>
      </c>
    </row>
    <row r="173" spans="2:9" s="12" customFormat="1" ht="37.5" customHeight="1" x14ac:dyDescent="0.2">
      <c r="B173" s="200">
        <v>2240</v>
      </c>
      <c r="C173" s="29" t="s">
        <v>136</v>
      </c>
      <c r="D173" s="30">
        <v>22900</v>
      </c>
      <c r="E173" s="30">
        <v>22900</v>
      </c>
      <c r="F173" s="30">
        <v>18453.560000000001</v>
      </c>
      <c r="G173" s="30">
        <f t="shared" si="2"/>
        <v>-4446.4399999999987</v>
      </c>
      <c r="H173" s="30">
        <f t="shared" si="16"/>
        <v>80.583231441048042</v>
      </c>
      <c r="I173" s="30">
        <f t="shared" si="4"/>
        <v>80.583231441048042</v>
      </c>
    </row>
    <row r="174" spans="2:9" s="12" customFormat="1" ht="37.5" customHeight="1" x14ac:dyDescent="0.2">
      <c r="B174" s="200">
        <v>2250</v>
      </c>
      <c r="C174" s="29" t="s">
        <v>146</v>
      </c>
      <c r="D174" s="30">
        <v>0</v>
      </c>
      <c r="E174" s="30">
        <v>0</v>
      </c>
      <c r="F174" s="30">
        <v>0</v>
      </c>
      <c r="G174" s="30">
        <f t="shared" si="2"/>
        <v>0</v>
      </c>
      <c r="H174" s="30">
        <f t="shared" si="16"/>
        <v>0</v>
      </c>
      <c r="I174" s="30">
        <f t="shared" si="4"/>
        <v>0</v>
      </c>
    </row>
    <row r="175" spans="2:9" s="12" customFormat="1" ht="59.25" customHeight="1" x14ac:dyDescent="0.2">
      <c r="B175" s="200">
        <v>2282</v>
      </c>
      <c r="C175" s="29" t="s">
        <v>132</v>
      </c>
      <c r="D175" s="30">
        <v>3000</v>
      </c>
      <c r="E175" s="30">
        <v>3000</v>
      </c>
      <c r="F175" s="30">
        <v>2940</v>
      </c>
      <c r="G175" s="30">
        <f t="shared" si="2"/>
        <v>-60</v>
      </c>
      <c r="H175" s="30">
        <f t="shared" si="16"/>
        <v>98</v>
      </c>
      <c r="I175" s="30">
        <f t="shared" si="4"/>
        <v>98</v>
      </c>
    </row>
    <row r="176" spans="2:9" s="12" customFormat="1" ht="48.75" customHeight="1" x14ac:dyDescent="0.2">
      <c r="B176" s="200">
        <v>2800</v>
      </c>
      <c r="C176" s="29" t="s">
        <v>152</v>
      </c>
      <c r="D176" s="30">
        <v>830</v>
      </c>
      <c r="E176" s="30">
        <v>830</v>
      </c>
      <c r="F176" s="30">
        <v>13.47</v>
      </c>
      <c r="G176" s="30">
        <f t="shared" si="2"/>
        <v>-816.53</v>
      </c>
      <c r="H176" s="30">
        <f t="shared" si="16"/>
        <v>1.6228915662650605</v>
      </c>
      <c r="I176" s="30">
        <f t="shared" si="4"/>
        <v>1.6228915662650605</v>
      </c>
    </row>
    <row r="177" spans="2:9" s="12" customFormat="1" ht="39" customHeight="1" x14ac:dyDescent="0.2">
      <c r="B177" s="199" t="s">
        <v>91</v>
      </c>
      <c r="C177" s="32" t="s">
        <v>92</v>
      </c>
      <c r="D177" s="50">
        <f>D178+D179</f>
        <v>216500</v>
      </c>
      <c r="E177" s="50">
        <f t="shared" ref="E177:F177" si="21">E178+E179</f>
        <v>216500</v>
      </c>
      <c r="F177" s="50">
        <f t="shared" si="21"/>
        <v>191464.5</v>
      </c>
      <c r="G177" s="50">
        <f t="shared" si="2"/>
        <v>-25035.5</v>
      </c>
      <c r="H177" s="50">
        <f t="shared" si="16"/>
        <v>88.436258660508088</v>
      </c>
      <c r="I177" s="50">
        <f t="shared" si="4"/>
        <v>88.436258660508088</v>
      </c>
    </row>
    <row r="178" spans="2:9" s="12" customFormat="1" ht="60.75" customHeight="1" x14ac:dyDescent="0.2">
      <c r="B178" s="200">
        <v>2282</v>
      </c>
      <c r="C178" s="29" t="s">
        <v>132</v>
      </c>
      <c r="D178" s="30">
        <v>125000</v>
      </c>
      <c r="E178" s="30">
        <v>125000</v>
      </c>
      <c r="F178" s="30">
        <v>115464.5</v>
      </c>
      <c r="G178" s="30">
        <f t="shared" si="2"/>
        <v>-9535.5</v>
      </c>
      <c r="H178" s="30">
        <f t="shared" si="16"/>
        <v>92.371600000000001</v>
      </c>
      <c r="I178" s="30">
        <f t="shared" si="4"/>
        <v>92.371600000000001</v>
      </c>
    </row>
    <row r="179" spans="2:9" s="12" customFormat="1" ht="39" customHeight="1" x14ac:dyDescent="0.2">
      <c r="B179" s="200">
        <v>2730</v>
      </c>
      <c r="C179" s="29" t="s">
        <v>172</v>
      </c>
      <c r="D179" s="30">
        <v>91500</v>
      </c>
      <c r="E179" s="30">
        <v>91500</v>
      </c>
      <c r="F179" s="30">
        <v>76000</v>
      </c>
      <c r="G179" s="30">
        <f t="shared" si="2"/>
        <v>-15500</v>
      </c>
      <c r="H179" s="30">
        <f t="shared" si="16"/>
        <v>83.060109289617486</v>
      </c>
      <c r="I179" s="30">
        <f t="shared" si="4"/>
        <v>83.060109289617486</v>
      </c>
    </row>
    <row r="180" spans="2:9" s="12" customFormat="1" ht="54" customHeight="1" x14ac:dyDescent="0.2">
      <c r="B180" s="199">
        <v>5011</v>
      </c>
      <c r="C180" s="32" t="s">
        <v>95</v>
      </c>
      <c r="D180" s="50">
        <v>69500</v>
      </c>
      <c r="E180" s="50">
        <v>69500</v>
      </c>
      <c r="F180" s="50">
        <v>69204</v>
      </c>
      <c r="G180" s="50">
        <f t="shared" si="2"/>
        <v>-296</v>
      </c>
      <c r="H180" s="50">
        <f t="shared" si="16"/>
        <v>99.574100719424465</v>
      </c>
      <c r="I180" s="50">
        <f t="shared" si="4"/>
        <v>99.574100719424465</v>
      </c>
    </row>
    <row r="181" spans="2:9" s="12" customFormat="1" ht="57" customHeight="1" x14ac:dyDescent="0.2">
      <c r="B181" s="199">
        <v>5012</v>
      </c>
      <c r="C181" s="32" t="s">
        <v>158</v>
      </c>
      <c r="D181" s="50">
        <v>11500</v>
      </c>
      <c r="E181" s="50">
        <v>11500</v>
      </c>
      <c r="F181" s="50">
        <v>11500</v>
      </c>
      <c r="G181" s="50">
        <f t="shared" si="2"/>
        <v>0</v>
      </c>
      <c r="H181" s="50">
        <f t="shared" si="16"/>
        <v>100</v>
      </c>
      <c r="I181" s="50">
        <f t="shared" si="4"/>
        <v>100</v>
      </c>
    </row>
    <row r="182" spans="2:9" s="12" customFormat="1" ht="66.75" customHeight="1" x14ac:dyDescent="0.2">
      <c r="B182" s="199">
        <v>5032</v>
      </c>
      <c r="C182" s="32" t="s">
        <v>95</v>
      </c>
      <c r="D182" s="50">
        <v>632500</v>
      </c>
      <c r="E182" s="50">
        <v>632500</v>
      </c>
      <c r="F182" s="50">
        <v>631416.94999999995</v>
      </c>
      <c r="G182" s="50">
        <f t="shared" si="2"/>
        <v>-1083.0500000000466</v>
      </c>
      <c r="H182" s="50">
        <f t="shared" si="16"/>
        <v>99.828766798418968</v>
      </c>
      <c r="I182" s="50">
        <f t="shared" si="4"/>
        <v>99.828766798418968</v>
      </c>
    </row>
    <row r="183" spans="2:9" s="12" customFormat="1" ht="48.75" customHeight="1" x14ac:dyDescent="0.2">
      <c r="B183" s="199">
        <v>5041</v>
      </c>
      <c r="C183" s="32" t="s">
        <v>96</v>
      </c>
      <c r="D183" s="50">
        <f>D184+D185+D186+D187+D188+D189+D190+D191</f>
        <v>549750</v>
      </c>
      <c r="E183" s="50">
        <f t="shared" ref="E183:F183" si="22">E184+E185+E186+E187+E188+E189+E190+E191</f>
        <v>549750</v>
      </c>
      <c r="F183" s="50">
        <f t="shared" si="22"/>
        <v>490951.01000000007</v>
      </c>
      <c r="G183" s="50">
        <f t="shared" si="2"/>
        <v>-58798.989999999932</v>
      </c>
      <c r="H183" s="50">
        <f t="shared" si="16"/>
        <v>89.304412914961361</v>
      </c>
      <c r="I183" s="50">
        <f t="shared" si="4"/>
        <v>89.304412914961361</v>
      </c>
    </row>
    <row r="184" spans="2:9" s="12" customFormat="1" ht="42" customHeight="1" x14ac:dyDescent="0.2">
      <c r="B184" s="200">
        <v>2111</v>
      </c>
      <c r="C184" s="29" t="s">
        <v>144</v>
      </c>
      <c r="D184" s="30">
        <v>348400</v>
      </c>
      <c r="E184" s="30">
        <v>348400</v>
      </c>
      <c r="F184" s="30">
        <v>348321.36</v>
      </c>
      <c r="G184" s="30">
        <f t="shared" si="2"/>
        <v>-78.64000000001397</v>
      </c>
      <c r="H184" s="30">
        <f t="shared" si="16"/>
        <v>99.977428243398393</v>
      </c>
      <c r="I184" s="30">
        <f t="shared" si="4"/>
        <v>99.977428243398393</v>
      </c>
    </row>
    <row r="185" spans="2:9" s="12" customFormat="1" ht="44.25" customHeight="1" x14ac:dyDescent="0.2">
      <c r="B185" s="200">
        <v>2120</v>
      </c>
      <c r="C185" s="29" t="s">
        <v>145</v>
      </c>
      <c r="D185" s="30">
        <v>49000</v>
      </c>
      <c r="E185" s="30">
        <v>49000</v>
      </c>
      <c r="F185" s="30">
        <v>47617.27</v>
      </c>
      <c r="G185" s="30">
        <f t="shared" si="2"/>
        <v>-1382.7300000000032</v>
      </c>
      <c r="H185" s="30">
        <f t="shared" si="16"/>
        <v>97.178102040816313</v>
      </c>
      <c r="I185" s="30">
        <f t="shared" si="4"/>
        <v>97.178102040816313</v>
      </c>
    </row>
    <row r="186" spans="2:9" s="12" customFormat="1" ht="36" customHeight="1" x14ac:dyDescent="0.2">
      <c r="B186" s="200">
        <v>2210</v>
      </c>
      <c r="C186" s="29" t="s">
        <v>130</v>
      </c>
      <c r="D186" s="30">
        <v>14700</v>
      </c>
      <c r="E186" s="30">
        <v>14700</v>
      </c>
      <c r="F186" s="30">
        <v>8470</v>
      </c>
      <c r="G186" s="30">
        <f t="shared" si="2"/>
        <v>-6230</v>
      </c>
      <c r="H186" s="30">
        <f t="shared" si="16"/>
        <v>57.619047619047613</v>
      </c>
      <c r="I186" s="30">
        <f t="shared" si="4"/>
        <v>57.619047619047613</v>
      </c>
    </row>
    <row r="187" spans="2:9" s="12" customFormat="1" ht="40.5" customHeight="1" x14ac:dyDescent="0.2">
      <c r="B187" s="200">
        <v>2240</v>
      </c>
      <c r="C187" s="29" t="s">
        <v>136</v>
      </c>
      <c r="D187" s="30">
        <v>107250</v>
      </c>
      <c r="E187" s="30">
        <v>107250</v>
      </c>
      <c r="F187" s="30">
        <v>56956.26</v>
      </c>
      <c r="G187" s="30">
        <f t="shared" si="2"/>
        <v>-50293.74</v>
      </c>
      <c r="H187" s="30">
        <f t="shared" si="16"/>
        <v>53.106069930069935</v>
      </c>
      <c r="I187" s="30">
        <f t="shared" si="4"/>
        <v>53.106069930069935</v>
      </c>
    </row>
    <row r="188" spans="2:9" s="12" customFormat="1" ht="42" customHeight="1" x14ac:dyDescent="0.2">
      <c r="B188" s="200">
        <v>2273</v>
      </c>
      <c r="C188" s="29" t="s">
        <v>149</v>
      </c>
      <c r="D188" s="30">
        <v>29100</v>
      </c>
      <c r="E188" s="30">
        <v>29100</v>
      </c>
      <c r="F188" s="30">
        <v>28422.28</v>
      </c>
      <c r="G188" s="30">
        <f t="shared" si="2"/>
        <v>-677.72000000000116</v>
      </c>
      <c r="H188" s="30">
        <f t="shared" si="16"/>
        <v>97.671065292096216</v>
      </c>
      <c r="I188" s="30">
        <f t="shared" si="4"/>
        <v>97.671065292096216</v>
      </c>
    </row>
    <row r="189" spans="2:9" s="12" customFormat="1" ht="37.5" customHeight="1" x14ac:dyDescent="0.2">
      <c r="B189" s="200">
        <v>2274</v>
      </c>
      <c r="C189" s="29" t="s">
        <v>150</v>
      </c>
      <c r="D189" s="30">
        <v>1300</v>
      </c>
      <c r="E189" s="30">
        <v>1300</v>
      </c>
      <c r="F189" s="30">
        <v>1163.8399999999999</v>
      </c>
      <c r="G189" s="30">
        <f t="shared" si="2"/>
        <v>-136.16000000000008</v>
      </c>
      <c r="H189" s="30">
        <f t="shared" si="16"/>
        <v>89.526153846153846</v>
      </c>
      <c r="I189" s="30">
        <f t="shared" si="4"/>
        <v>89.526153846153846</v>
      </c>
    </row>
    <row r="190" spans="2:9" s="12" customFormat="1" ht="48.75" hidden="1" customHeight="1" x14ac:dyDescent="0.2">
      <c r="B190" s="200">
        <v>2275</v>
      </c>
      <c r="C190" s="29" t="s">
        <v>151</v>
      </c>
      <c r="D190" s="30"/>
      <c r="E190" s="30"/>
      <c r="F190" s="30"/>
      <c r="G190" s="30">
        <f t="shared" si="2"/>
        <v>0</v>
      </c>
      <c r="H190" s="30">
        <f t="shared" si="16"/>
        <v>0</v>
      </c>
      <c r="I190" s="30">
        <f t="shared" si="4"/>
        <v>0</v>
      </c>
    </row>
    <row r="191" spans="2:9" s="12" customFormat="1" ht="61.5" customHeight="1" x14ac:dyDescent="0.2">
      <c r="B191" s="200">
        <v>2282</v>
      </c>
      <c r="C191" s="29" t="s">
        <v>132</v>
      </c>
      <c r="D191" s="30">
        <v>0</v>
      </c>
      <c r="E191" s="30">
        <v>0</v>
      </c>
      <c r="F191" s="30">
        <v>0</v>
      </c>
      <c r="G191" s="30">
        <f t="shared" si="2"/>
        <v>0</v>
      </c>
      <c r="H191" s="30">
        <f t="shared" si="16"/>
        <v>0</v>
      </c>
      <c r="I191" s="30">
        <f t="shared" si="4"/>
        <v>0</v>
      </c>
    </row>
    <row r="192" spans="2:9" s="12" customFormat="1" ht="98.25" customHeight="1" x14ac:dyDescent="0.2">
      <c r="B192" s="199">
        <v>5051</v>
      </c>
      <c r="C192" s="32" t="s">
        <v>97</v>
      </c>
      <c r="D192" s="50">
        <v>4500</v>
      </c>
      <c r="E192" s="50">
        <v>4500</v>
      </c>
      <c r="F192" s="50">
        <v>4500</v>
      </c>
      <c r="G192" s="30">
        <f t="shared" si="2"/>
        <v>0</v>
      </c>
      <c r="H192" s="30">
        <f t="shared" si="16"/>
        <v>100</v>
      </c>
      <c r="I192" s="30">
        <f t="shared" si="4"/>
        <v>100</v>
      </c>
    </row>
    <row r="193" spans="2:139" s="12" customFormat="1" ht="87.75" customHeight="1" x14ac:dyDescent="0.2">
      <c r="B193" s="199">
        <v>5053</v>
      </c>
      <c r="C193" s="32" t="s">
        <v>98</v>
      </c>
      <c r="D193" s="50">
        <v>185100</v>
      </c>
      <c r="E193" s="50">
        <v>185100</v>
      </c>
      <c r="F193" s="50">
        <v>184239.68</v>
      </c>
      <c r="G193" s="30">
        <f t="shared" si="2"/>
        <v>-860.32000000000698</v>
      </c>
      <c r="H193" s="30">
        <f t="shared" si="16"/>
        <v>99.535213398163151</v>
      </c>
      <c r="I193" s="30">
        <f t="shared" si="4"/>
        <v>99.535213398163151</v>
      </c>
    </row>
    <row r="194" spans="2:139" s="12" customFormat="1" ht="75" customHeight="1" x14ac:dyDescent="0.2">
      <c r="B194" s="199">
        <v>9410</v>
      </c>
      <c r="C194" s="32" t="s">
        <v>105</v>
      </c>
      <c r="D194" s="50">
        <v>3880300</v>
      </c>
      <c r="E194" s="50">
        <v>3880300</v>
      </c>
      <c r="F194" s="50">
        <v>3880300</v>
      </c>
      <c r="G194" s="30">
        <f t="shared" si="2"/>
        <v>0</v>
      </c>
      <c r="H194" s="30">
        <f t="shared" si="16"/>
        <v>100</v>
      </c>
      <c r="I194" s="30">
        <f t="shared" si="4"/>
        <v>100</v>
      </c>
    </row>
    <row r="195" spans="2:139" s="12" customFormat="1" ht="31.5" customHeight="1" x14ac:dyDescent="0.2">
      <c r="B195" s="199">
        <v>9770</v>
      </c>
      <c r="C195" s="32" t="s">
        <v>106</v>
      </c>
      <c r="D195" s="50">
        <v>411340</v>
      </c>
      <c r="E195" s="50">
        <v>411340</v>
      </c>
      <c r="F195" s="50">
        <v>270145.48</v>
      </c>
      <c r="G195" s="30">
        <f t="shared" si="2"/>
        <v>-141194.52000000002</v>
      </c>
      <c r="H195" s="30">
        <f t="shared" si="16"/>
        <v>65.6744979822045</v>
      </c>
      <c r="I195" s="30">
        <f t="shared" si="4"/>
        <v>65.6744979822045</v>
      </c>
    </row>
    <row r="196" spans="2:139" s="12" customFormat="1" ht="27.75" customHeight="1" x14ac:dyDescent="0.2">
      <c r="B196" s="199"/>
      <c r="C196" s="32"/>
      <c r="D196" s="50"/>
      <c r="E196" s="50"/>
      <c r="F196" s="50"/>
      <c r="G196" s="30"/>
      <c r="H196" s="30"/>
      <c r="I196" s="30"/>
    </row>
    <row r="197" spans="2:139" s="62" customFormat="1" ht="31.5" customHeight="1" x14ac:dyDescent="0.2">
      <c r="B197" s="202"/>
      <c r="C197" s="60" t="s">
        <v>137</v>
      </c>
      <c r="D197" s="61">
        <f>D195+D194+D122+D46+D8+D196</f>
        <v>164629048.06</v>
      </c>
      <c r="E197" s="61">
        <f>E195+E194+E122+E46+E8+E196</f>
        <v>164629048.06</v>
      </c>
      <c r="F197" s="61">
        <f>F195+F194+F122+F46+F8+F196</f>
        <v>159383182.92000002</v>
      </c>
      <c r="G197" s="61">
        <f t="shared" si="2"/>
        <v>-5245865.1399999857</v>
      </c>
      <c r="H197" s="61">
        <f>IF(E197=0,0,F197/E197*100)</f>
        <v>96.813523979019735</v>
      </c>
      <c r="I197" s="61">
        <f t="shared" si="4"/>
        <v>96.813523979019735</v>
      </c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1"/>
      <c r="BQ197" s="211"/>
      <c r="BR197" s="211"/>
      <c r="BS197" s="211"/>
      <c r="BT197" s="211"/>
      <c r="BU197" s="211"/>
      <c r="BV197" s="211"/>
      <c r="BW197" s="211"/>
      <c r="BX197" s="211"/>
      <c r="BY197" s="211"/>
      <c r="BZ197" s="211"/>
      <c r="CA197" s="211"/>
      <c r="CB197" s="211"/>
      <c r="CC197" s="211"/>
      <c r="CD197" s="211"/>
      <c r="CE197" s="211"/>
      <c r="CF197" s="211"/>
      <c r="CG197" s="211"/>
      <c r="CH197" s="211"/>
      <c r="CI197" s="211"/>
      <c r="CJ197" s="211"/>
      <c r="CK197" s="211"/>
      <c r="CL197" s="211"/>
      <c r="CM197" s="211"/>
      <c r="CN197" s="211"/>
      <c r="CO197" s="211"/>
      <c r="CP197" s="211"/>
      <c r="CQ197" s="211"/>
      <c r="CR197" s="211"/>
      <c r="CS197" s="211"/>
      <c r="CT197" s="211"/>
      <c r="CU197" s="211"/>
      <c r="CV197" s="211"/>
      <c r="CW197" s="211"/>
      <c r="CX197" s="211"/>
      <c r="CY197" s="211"/>
      <c r="CZ197" s="211"/>
      <c r="DA197" s="211"/>
      <c r="DB197" s="211"/>
      <c r="DC197" s="211"/>
      <c r="DD197" s="211"/>
      <c r="DE197" s="211"/>
      <c r="DF197" s="211"/>
      <c r="DG197" s="211"/>
      <c r="DH197" s="211"/>
      <c r="DI197" s="211"/>
      <c r="DJ197" s="211"/>
      <c r="DK197" s="211"/>
      <c r="DL197" s="211"/>
      <c r="DM197" s="211"/>
      <c r="DN197" s="211"/>
      <c r="DO197" s="211"/>
      <c r="DP197" s="211"/>
      <c r="DQ197" s="211"/>
      <c r="DR197" s="211"/>
      <c r="DS197" s="211"/>
      <c r="DT197" s="211"/>
      <c r="DU197" s="211"/>
      <c r="DV197" s="211"/>
      <c r="DW197" s="211"/>
      <c r="DX197" s="211"/>
      <c r="DY197" s="211"/>
      <c r="DZ197" s="211"/>
      <c r="EA197" s="211"/>
      <c r="EB197" s="211"/>
      <c r="EC197" s="211"/>
      <c r="ED197" s="211"/>
      <c r="EE197" s="211"/>
      <c r="EF197" s="211"/>
      <c r="EG197" s="211"/>
      <c r="EH197" s="211"/>
      <c r="EI197" s="211"/>
    </row>
    <row r="198" spans="2:139" ht="31.5" customHeight="1" x14ac:dyDescent="0.3">
      <c r="B198" s="181" t="s">
        <v>51</v>
      </c>
      <c r="C198" s="181"/>
      <c r="D198" s="181"/>
      <c r="E198" s="181"/>
      <c r="F198" s="181"/>
      <c r="G198" s="181"/>
      <c r="H198" s="181"/>
      <c r="I198" s="181"/>
    </row>
    <row r="199" spans="2:139" ht="45" customHeight="1" x14ac:dyDescent="0.35">
      <c r="B199" s="209" t="s">
        <v>112</v>
      </c>
      <c r="C199" s="76" t="s">
        <v>113</v>
      </c>
      <c r="D199" s="33">
        <f>D200+D204+D205+D206+D207+D208+D209+D210+D212+D214+D215+D213+D211</f>
        <v>5537876.75</v>
      </c>
      <c r="E199" s="33">
        <f>E200+E204+E206+E207+E208+E209+E210+E212+E214+E215+E213+E211</f>
        <v>5537876.75</v>
      </c>
      <c r="F199" s="33">
        <f>F200+F204+F206+F207+F208+F209+F210+F212+F214+F215+F213+F211</f>
        <v>4965442.18</v>
      </c>
      <c r="G199" s="34">
        <f t="shared" ref="G199:G232" si="23">F199-E199</f>
        <v>-572434.5700000003</v>
      </c>
      <c r="H199" s="33">
        <f>IF(E199=0,0,F199/E199*100)</f>
        <v>89.66328439866416</v>
      </c>
      <c r="I199" s="33">
        <f t="shared" ref="I199:I230" si="24">IF(D199=0,0,F199/D199*100)</f>
        <v>89.66328439866416</v>
      </c>
    </row>
    <row r="200" spans="2:139" ht="58.5" customHeight="1" x14ac:dyDescent="0.3">
      <c r="B200" s="194"/>
      <c r="C200" s="51" t="s">
        <v>161</v>
      </c>
      <c r="D200" s="52">
        <f>D201+D203+D202</f>
        <v>427628.55</v>
      </c>
      <c r="E200" s="52">
        <f>E201+E203+E202</f>
        <v>427628.55</v>
      </c>
      <c r="F200" s="52">
        <f>F201+F203+F202</f>
        <v>417628.55</v>
      </c>
      <c r="G200" s="49">
        <f t="shared" si="23"/>
        <v>-10000</v>
      </c>
      <c r="H200" s="49">
        <f>IF(E200=0,0,F200/E200*100)</f>
        <v>97.661521897918178</v>
      </c>
      <c r="I200" s="49">
        <f>IF(D200=0,0,F200/D200*100)</f>
        <v>97.661521897918178</v>
      </c>
    </row>
    <row r="201" spans="2:139" ht="39" customHeight="1" x14ac:dyDescent="0.3">
      <c r="B201" s="195" t="s">
        <v>129</v>
      </c>
      <c r="C201" s="69" t="s">
        <v>130</v>
      </c>
      <c r="D201" s="73">
        <v>10000</v>
      </c>
      <c r="E201" s="73">
        <v>10000</v>
      </c>
      <c r="F201" s="73">
        <v>0</v>
      </c>
      <c r="G201" s="13">
        <f t="shared" si="23"/>
        <v>-10000</v>
      </c>
      <c r="H201" s="13">
        <f t="shared" si="16"/>
        <v>0</v>
      </c>
      <c r="I201" s="13">
        <f t="shared" si="24"/>
        <v>0</v>
      </c>
    </row>
    <row r="202" spans="2:139" ht="42" customHeight="1" x14ac:dyDescent="0.3">
      <c r="B202" s="195">
        <v>3110</v>
      </c>
      <c r="C202" s="69" t="s">
        <v>131</v>
      </c>
      <c r="D202" s="73">
        <v>108080.55</v>
      </c>
      <c r="E202" s="73">
        <v>108080.55</v>
      </c>
      <c r="F202" s="73">
        <v>108080.55</v>
      </c>
      <c r="G202" s="13">
        <f t="shared" si="23"/>
        <v>0</v>
      </c>
      <c r="H202" s="13">
        <f t="shared" si="16"/>
        <v>100</v>
      </c>
      <c r="I202" s="13">
        <f t="shared" si="24"/>
        <v>100</v>
      </c>
    </row>
    <row r="203" spans="2:139" ht="31.5" customHeight="1" x14ac:dyDescent="0.3">
      <c r="B203" s="195">
        <v>3132</v>
      </c>
      <c r="C203" s="69" t="s">
        <v>134</v>
      </c>
      <c r="D203" s="73">
        <v>309548</v>
      </c>
      <c r="E203" s="73">
        <v>309548</v>
      </c>
      <c r="F203" s="73">
        <v>309548</v>
      </c>
      <c r="G203" s="13">
        <f t="shared" si="23"/>
        <v>0</v>
      </c>
      <c r="H203" s="13">
        <f t="shared" si="16"/>
        <v>100</v>
      </c>
      <c r="I203" s="13">
        <f t="shared" si="24"/>
        <v>100</v>
      </c>
    </row>
    <row r="204" spans="2:139" s="74" customFormat="1" ht="58.5" customHeight="1" x14ac:dyDescent="0.3">
      <c r="B204" s="194">
        <v>2111</v>
      </c>
      <c r="C204" s="51" t="s">
        <v>83</v>
      </c>
      <c r="D204" s="52">
        <v>243850</v>
      </c>
      <c r="E204" s="52">
        <v>243850</v>
      </c>
      <c r="F204" s="52">
        <v>243750</v>
      </c>
      <c r="G204" s="49">
        <f t="shared" si="23"/>
        <v>-100</v>
      </c>
      <c r="H204" s="49">
        <f t="shared" si="16"/>
        <v>99.958991183104359</v>
      </c>
      <c r="I204" s="49">
        <f t="shared" si="24"/>
        <v>99.958991183104359</v>
      </c>
    </row>
    <row r="205" spans="2:139" ht="31.5" hidden="1" customHeight="1" x14ac:dyDescent="0.3">
      <c r="B205" s="195"/>
      <c r="C205" s="69"/>
      <c r="D205" s="73"/>
      <c r="E205" s="73"/>
      <c r="F205" s="73"/>
      <c r="G205" s="13"/>
      <c r="H205" s="13"/>
      <c r="I205" s="13"/>
    </row>
    <row r="206" spans="2:139" ht="51" customHeight="1" x14ac:dyDescent="0.3">
      <c r="B206" s="194">
        <v>6013</v>
      </c>
      <c r="C206" s="51" t="s">
        <v>99</v>
      </c>
      <c r="D206" s="52">
        <v>798241</v>
      </c>
      <c r="E206" s="52">
        <v>798241</v>
      </c>
      <c r="F206" s="52">
        <v>250000</v>
      </c>
      <c r="G206" s="49">
        <f t="shared" si="23"/>
        <v>-548241</v>
      </c>
      <c r="H206" s="49">
        <f t="shared" si="16"/>
        <v>31.318862348588961</v>
      </c>
      <c r="I206" s="49">
        <f t="shared" si="24"/>
        <v>31.318862348588961</v>
      </c>
    </row>
    <row r="207" spans="2:139" ht="55.5" customHeight="1" x14ac:dyDescent="0.3">
      <c r="B207" s="194">
        <v>6017</v>
      </c>
      <c r="C207" s="51" t="s">
        <v>101</v>
      </c>
      <c r="D207" s="52">
        <v>0</v>
      </c>
      <c r="E207" s="52">
        <v>0</v>
      </c>
      <c r="F207" s="52">
        <v>0</v>
      </c>
      <c r="G207" s="49">
        <f t="shared" si="23"/>
        <v>0</v>
      </c>
      <c r="H207" s="49">
        <f t="shared" si="16"/>
        <v>0</v>
      </c>
      <c r="I207" s="49">
        <f t="shared" si="24"/>
        <v>0</v>
      </c>
    </row>
    <row r="208" spans="2:139" ht="38.25" customHeight="1" x14ac:dyDescent="0.3">
      <c r="B208" s="194">
        <v>6030</v>
      </c>
      <c r="C208" s="51" t="s">
        <v>102</v>
      </c>
      <c r="D208" s="52">
        <v>62902</v>
      </c>
      <c r="E208" s="52">
        <v>62902</v>
      </c>
      <c r="F208" s="52">
        <v>62902</v>
      </c>
      <c r="G208" s="49">
        <f t="shared" si="23"/>
        <v>0</v>
      </c>
      <c r="H208" s="49">
        <f t="shared" si="16"/>
        <v>100</v>
      </c>
      <c r="I208" s="49">
        <f t="shared" si="24"/>
        <v>100</v>
      </c>
    </row>
    <row r="209" spans="2:10" ht="55.5" customHeight="1" x14ac:dyDescent="0.3">
      <c r="B209" s="194">
        <v>7330</v>
      </c>
      <c r="C209" s="51" t="s">
        <v>159</v>
      </c>
      <c r="D209" s="52">
        <v>44605.2</v>
      </c>
      <c r="E209" s="52">
        <v>44605.2</v>
      </c>
      <c r="F209" s="52">
        <v>44605.2</v>
      </c>
      <c r="G209" s="49">
        <f t="shared" si="23"/>
        <v>0</v>
      </c>
      <c r="H209" s="49">
        <f t="shared" si="16"/>
        <v>100</v>
      </c>
      <c r="I209" s="49">
        <f t="shared" si="24"/>
        <v>100</v>
      </c>
    </row>
    <row r="210" spans="2:10" ht="55.5" customHeight="1" x14ac:dyDescent="0.3">
      <c r="B210" s="194">
        <v>7350</v>
      </c>
      <c r="C210" s="51" t="s">
        <v>133</v>
      </c>
      <c r="D210" s="52">
        <v>0</v>
      </c>
      <c r="E210" s="52">
        <v>0</v>
      </c>
      <c r="F210" s="52">
        <v>0</v>
      </c>
      <c r="G210" s="49">
        <f t="shared" si="23"/>
        <v>0</v>
      </c>
      <c r="H210" s="49">
        <f t="shared" si="16"/>
        <v>0</v>
      </c>
      <c r="I210" s="49">
        <f t="shared" si="24"/>
        <v>0</v>
      </c>
    </row>
    <row r="211" spans="2:10" ht="55.5" hidden="1" customHeight="1" x14ac:dyDescent="0.3">
      <c r="B211" s="194">
        <v>7362</v>
      </c>
      <c r="C211" s="51" t="s">
        <v>173</v>
      </c>
      <c r="D211" s="52">
        <v>0</v>
      </c>
      <c r="E211" s="52">
        <v>0</v>
      </c>
      <c r="F211" s="52">
        <v>0</v>
      </c>
      <c r="G211" s="49">
        <f t="shared" si="23"/>
        <v>0</v>
      </c>
      <c r="H211" s="49">
        <f t="shared" si="16"/>
        <v>0</v>
      </c>
      <c r="I211" s="49">
        <f t="shared" si="24"/>
        <v>0</v>
      </c>
    </row>
    <row r="212" spans="2:10" ht="48" hidden="1" customHeight="1" x14ac:dyDescent="0.3">
      <c r="B212" s="194">
        <v>7442</v>
      </c>
      <c r="C212" s="51" t="s">
        <v>103</v>
      </c>
      <c r="D212" s="52">
        <v>0</v>
      </c>
      <c r="E212" s="52">
        <v>0</v>
      </c>
      <c r="F212" s="52">
        <v>0</v>
      </c>
      <c r="G212" s="49">
        <f t="shared" si="23"/>
        <v>0</v>
      </c>
      <c r="H212" s="49">
        <f t="shared" si="16"/>
        <v>0</v>
      </c>
      <c r="I212" s="49">
        <f t="shared" si="24"/>
        <v>0</v>
      </c>
    </row>
    <row r="213" spans="2:10" ht="62.25" customHeight="1" x14ac:dyDescent="0.3">
      <c r="B213" s="194" t="s">
        <v>167</v>
      </c>
      <c r="C213" s="51" t="s">
        <v>168</v>
      </c>
      <c r="D213" s="52">
        <v>3884570</v>
      </c>
      <c r="E213" s="52">
        <v>3884570</v>
      </c>
      <c r="F213" s="52">
        <v>3884569.21</v>
      </c>
      <c r="G213" s="49">
        <f t="shared" si="23"/>
        <v>-0.7900000000372529</v>
      </c>
      <c r="H213" s="49">
        <f t="shared" si="16"/>
        <v>99.999979663128741</v>
      </c>
      <c r="I213" s="49">
        <f t="shared" si="24"/>
        <v>99.999979663128741</v>
      </c>
    </row>
    <row r="214" spans="2:10" ht="48" hidden="1" customHeight="1" x14ac:dyDescent="0.3">
      <c r="B214" s="194">
        <v>7693</v>
      </c>
      <c r="C214" s="51" t="s">
        <v>155</v>
      </c>
      <c r="D214" s="52">
        <v>0</v>
      </c>
      <c r="E214" s="52">
        <v>0</v>
      </c>
      <c r="F214" s="52">
        <v>0</v>
      </c>
      <c r="G214" s="49">
        <f t="shared" si="23"/>
        <v>0</v>
      </c>
      <c r="H214" s="49">
        <f t="shared" si="16"/>
        <v>0</v>
      </c>
      <c r="I214" s="49">
        <f t="shared" si="24"/>
        <v>0</v>
      </c>
    </row>
    <row r="215" spans="2:10" s="8" customFormat="1" ht="63" customHeight="1" x14ac:dyDescent="0.3">
      <c r="B215" s="194" t="s">
        <v>169</v>
      </c>
      <c r="C215" s="51" t="s">
        <v>170</v>
      </c>
      <c r="D215" s="52">
        <v>76080</v>
      </c>
      <c r="E215" s="52">
        <v>76080</v>
      </c>
      <c r="F215" s="52">
        <v>61987.22</v>
      </c>
      <c r="G215" s="49">
        <f t="shared" si="23"/>
        <v>-14092.779999999999</v>
      </c>
      <c r="H215" s="49">
        <f t="shared" si="16"/>
        <v>81.476366982124077</v>
      </c>
      <c r="I215" s="49">
        <f t="shared" si="24"/>
        <v>81.476366982124077</v>
      </c>
    </row>
    <row r="216" spans="2:10" ht="36.75" customHeight="1" x14ac:dyDescent="0.3">
      <c r="B216" s="203" t="s">
        <v>118</v>
      </c>
      <c r="C216" s="35" t="s">
        <v>119</v>
      </c>
      <c r="D216" s="36">
        <f>D217+D218+D219+D221+D220</f>
        <v>9782671.9500000011</v>
      </c>
      <c r="E216" s="36">
        <f t="shared" ref="E216:F216" si="25">E217+E218+E219+E221+E220</f>
        <v>9782671.9500000011</v>
      </c>
      <c r="F216" s="36">
        <f t="shared" si="25"/>
        <v>9437784.2200000007</v>
      </c>
      <c r="G216" s="37">
        <f>F216-E216</f>
        <v>-344887.73000000045</v>
      </c>
      <c r="H216" s="37">
        <f t="shared" si="16"/>
        <v>96.474503778080788</v>
      </c>
      <c r="I216" s="37">
        <f t="shared" si="24"/>
        <v>96.474503778080788</v>
      </c>
      <c r="J216" s="8"/>
    </row>
    <row r="217" spans="2:10" ht="36.75" customHeight="1" x14ac:dyDescent="0.3">
      <c r="B217" s="204">
        <v>1010</v>
      </c>
      <c r="C217" s="53" t="s">
        <v>75</v>
      </c>
      <c r="D217" s="47">
        <v>496336.29</v>
      </c>
      <c r="E217" s="47">
        <v>496336.29</v>
      </c>
      <c r="F217" s="47">
        <v>454944.86</v>
      </c>
      <c r="G217" s="48">
        <f t="shared" si="23"/>
        <v>-41391.429999999993</v>
      </c>
      <c r="H217" s="48">
        <f t="shared" si="16"/>
        <v>91.660607770590389</v>
      </c>
      <c r="I217" s="48">
        <f t="shared" si="24"/>
        <v>91.660607770590389</v>
      </c>
    </row>
    <row r="218" spans="2:10" ht="36.75" customHeight="1" x14ac:dyDescent="0.3">
      <c r="B218" s="194">
        <v>1020</v>
      </c>
      <c r="C218" s="51" t="s">
        <v>77</v>
      </c>
      <c r="D218" s="52">
        <v>7290947.9800000004</v>
      </c>
      <c r="E218" s="52">
        <v>7290947.9800000004</v>
      </c>
      <c r="F218" s="52">
        <v>6988293.6799999997</v>
      </c>
      <c r="G218" s="48">
        <f t="shared" si="23"/>
        <v>-302654.30000000075</v>
      </c>
      <c r="H218" s="48">
        <f t="shared" si="16"/>
        <v>95.848903313667577</v>
      </c>
      <c r="I218" s="48">
        <f t="shared" si="24"/>
        <v>95.848903313667577</v>
      </c>
    </row>
    <row r="219" spans="2:10" ht="36.75" customHeight="1" x14ac:dyDescent="0.3">
      <c r="B219" s="194">
        <v>1090</v>
      </c>
      <c r="C219" s="51" t="s">
        <v>79</v>
      </c>
      <c r="D219" s="52">
        <v>61028.61</v>
      </c>
      <c r="E219" s="52">
        <v>61028.61</v>
      </c>
      <c r="F219" s="52">
        <v>60186.61</v>
      </c>
      <c r="G219" s="48">
        <f t="shared" si="23"/>
        <v>-842</v>
      </c>
      <c r="H219" s="48">
        <f t="shared" si="16"/>
        <v>98.620319224049183</v>
      </c>
      <c r="I219" s="48">
        <f t="shared" si="24"/>
        <v>98.620319224049183</v>
      </c>
    </row>
    <row r="220" spans="2:10" ht="36.75" customHeight="1" x14ac:dyDescent="0.3">
      <c r="B220" s="194">
        <v>1161</v>
      </c>
      <c r="C220" s="51" t="s">
        <v>123</v>
      </c>
      <c r="D220" s="52">
        <v>1902998</v>
      </c>
      <c r="E220" s="52">
        <v>1902998</v>
      </c>
      <c r="F220" s="52">
        <v>1902998</v>
      </c>
      <c r="G220" s="48">
        <f t="shared" si="23"/>
        <v>0</v>
      </c>
      <c r="H220" s="48">
        <f t="shared" si="16"/>
        <v>100</v>
      </c>
      <c r="I220" s="48">
        <f t="shared" si="24"/>
        <v>100</v>
      </c>
    </row>
    <row r="221" spans="2:10" ht="36.75" customHeight="1" x14ac:dyDescent="0.3">
      <c r="B221" s="194" t="s">
        <v>171</v>
      </c>
      <c r="C221" s="51" t="s">
        <v>166</v>
      </c>
      <c r="D221" s="52">
        <v>31361.07</v>
      </c>
      <c r="E221" s="52">
        <v>31361.07</v>
      </c>
      <c r="F221" s="52">
        <v>31361.07</v>
      </c>
      <c r="G221" s="48">
        <f t="shared" si="23"/>
        <v>0</v>
      </c>
      <c r="H221" s="48">
        <f t="shared" si="16"/>
        <v>100</v>
      </c>
      <c r="I221" s="48">
        <f t="shared" si="24"/>
        <v>100</v>
      </c>
    </row>
    <row r="222" spans="2:10" ht="53.25" customHeight="1" x14ac:dyDescent="0.3">
      <c r="B222" s="203" t="s">
        <v>124</v>
      </c>
      <c r="C222" s="35" t="s">
        <v>125</v>
      </c>
      <c r="D222" s="36">
        <f>D223+D224+D225+D226+D228+D229+D227</f>
        <v>455106.9</v>
      </c>
      <c r="E222" s="36">
        <f t="shared" ref="E222:F222" si="26">E223+E224+E225+E226+E228+E229+E227</f>
        <v>455106.9</v>
      </c>
      <c r="F222" s="36">
        <f t="shared" si="26"/>
        <v>341532.19</v>
      </c>
      <c r="G222" s="37">
        <f t="shared" si="23"/>
        <v>-113574.71000000002</v>
      </c>
      <c r="H222" s="37">
        <f t="shared" si="16"/>
        <v>75.044388472246851</v>
      </c>
      <c r="I222" s="37">
        <f t="shared" si="24"/>
        <v>75.044388472246851</v>
      </c>
    </row>
    <row r="223" spans="2:10" ht="55.5" customHeight="1" x14ac:dyDescent="0.3">
      <c r="B223" s="205" t="s">
        <v>80</v>
      </c>
      <c r="C223" s="75" t="s">
        <v>178</v>
      </c>
      <c r="D223" s="44">
        <v>207934.97</v>
      </c>
      <c r="E223" s="44">
        <v>207934.97</v>
      </c>
      <c r="F223" s="44">
        <v>152735.72</v>
      </c>
      <c r="G223" s="54">
        <f t="shared" si="23"/>
        <v>-55199.25</v>
      </c>
      <c r="H223" s="54">
        <f t="shared" si="16"/>
        <v>73.453599459484849</v>
      </c>
      <c r="I223" s="54">
        <f t="shared" si="24"/>
        <v>73.453599459484849</v>
      </c>
    </row>
    <row r="224" spans="2:10" ht="36.75" customHeight="1" x14ac:dyDescent="0.3">
      <c r="B224" s="194" t="s">
        <v>85</v>
      </c>
      <c r="C224" s="51" t="s">
        <v>86</v>
      </c>
      <c r="D224" s="52">
        <v>99683.47</v>
      </c>
      <c r="E224" s="52">
        <v>99683.47</v>
      </c>
      <c r="F224" s="52">
        <v>99683.47</v>
      </c>
      <c r="G224" s="54">
        <f t="shared" si="23"/>
        <v>0</v>
      </c>
      <c r="H224" s="54">
        <f t="shared" si="16"/>
        <v>100</v>
      </c>
      <c r="I224" s="54">
        <f t="shared" si="24"/>
        <v>100</v>
      </c>
    </row>
    <row r="225" spans="2:9" ht="36.75" customHeight="1" x14ac:dyDescent="0.3">
      <c r="B225" s="194" t="s">
        <v>87</v>
      </c>
      <c r="C225" s="51" t="s">
        <v>88</v>
      </c>
      <c r="D225" s="52">
        <v>0</v>
      </c>
      <c r="E225" s="52">
        <v>0</v>
      </c>
      <c r="F225" s="52">
        <v>0</v>
      </c>
      <c r="G225" s="54">
        <f t="shared" si="23"/>
        <v>0</v>
      </c>
      <c r="H225" s="54">
        <f t="shared" si="16"/>
        <v>0</v>
      </c>
      <c r="I225" s="54">
        <f t="shared" si="24"/>
        <v>0</v>
      </c>
    </row>
    <row r="226" spans="2:9" ht="61.5" customHeight="1" x14ac:dyDescent="0.3">
      <c r="B226" s="194" t="s">
        <v>89</v>
      </c>
      <c r="C226" s="51" t="s">
        <v>90</v>
      </c>
      <c r="D226" s="52">
        <v>59208.46</v>
      </c>
      <c r="E226" s="52">
        <v>59208.46</v>
      </c>
      <c r="F226" s="52">
        <v>50323</v>
      </c>
      <c r="G226" s="54">
        <f t="shared" si="23"/>
        <v>-8885.4599999999991</v>
      </c>
      <c r="H226" s="54">
        <f t="shared" si="16"/>
        <v>84.992921619646921</v>
      </c>
      <c r="I226" s="54">
        <f t="shared" si="24"/>
        <v>84.992921619646921</v>
      </c>
    </row>
    <row r="227" spans="2:9" ht="36.75" customHeight="1" x14ac:dyDescent="0.3">
      <c r="B227" s="194">
        <v>4081</v>
      </c>
      <c r="C227" s="51" t="s">
        <v>128</v>
      </c>
      <c r="D227" s="52">
        <v>9000</v>
      </c>
      <c r="E227" s="52">
        <v>9000</v>
      </c>
      <c r="F227" s="52">
        <v>8990</v>
      </c>
      <c r="G227" s="54">
        <f t="shared" si="23"/>
        <v>-10</v>
      </c>
      <c r="H227" s="54">
        <f t="shared" si="16"/>
        <v>99.8888888888889</v>
      </c>
      <c r="I227" s="54">
        <f t="shared" si="24"/>
        <v>99.8888888888889</v>
      </c>
    </row>
    <row r="228" spans="2:9" ht="36.75" customHeight="1" x14ac:dyDescent="0.3">
      <c r="B228" s="194" t="s">
        <v>72</v>
      </c>
      <c r="C228" s="51" t="s">
        <v>96</v>
      </c>
      <c r="D228" s="52">
        <v>29800</v>
      </c>
      <c r="E228" s="52">
        <v>29800</v>
      </c>
      <c r="F228" s="52">
        <v>29800</v>
      </c>
      <c r="G228" s="54">
        <f t="shared" si="23"/>
        <v>0</v>
      </c>
      <c r="H228" s="54">
        <f t="shared" si="16"/>
        <v>100</v>
      </c>
      <c r="I228" s="54">
        <f t="shared" si="24"/>
        <v>100</v>
      </c>
    </row>
    <row r="229" spans="2:9" ht="36.75" customHeight="1" x14ac:dyDescent="0.3">
      <c r="B229" s="194">
        <v>9750</v>
      </c>
      <c r="C229" s="51" t="s">
        <v>188</v>
      </c>
      <c r="D229" s="52">
        <v>49480</v>
      </c>
      <c r="E229" s="52">
        <v>49480</v>
      </c>
      <c r="F229" s="52">
        <v>0</v>
      </c>
      <c r="G229" s="54">
        <f t="shared" si="23"/>
        <v>-49480</v>
      </c>
      <c r="H229" s="54">
        <f t="shared" si="16"/>
        <v>0</v>
      </c>
      <c r="I229" s="54">
        <f t="shared" si="24"/>
        <v>0</v>
      </c>
    </row>
    <row r="230" spans="2:9" ht="36.75" customHeight="1" x14ac:dyDescent="0.3">
      <c r="B230" s="194">
        <v>9770</v>
      </c>
      <c r="C230" s="51" t="s">
        <v>106</v>
      </c>
      <c r="D230" s="52">
        <v>998522</v>
      </c>
      <c r="E230" s="52">
        <v>998522</v>
      </c>
      <c r="F230" s="52">
        <v>783522</v>
      </c>
      <c r="G230" s="54">
        <f t="shared" si="23"/>
        <v>-215000</v>
      </c>
      <c r="H230" s="54">
        <f t="shared" si="16"/>
        <v>78.468175964074902</v>
      </c>
      <c r="I230" s="54">
        <f t="shared" si="24"/>
        <v>78.468175964074902</v>
      </c>
    </row>
    <row r="231" spans="2:9" ht="23.85" customHeight="1" x14ac:dyDescent="0.3">
      <c r="B231" s="14" t="s">
        <v>62</v>
      </c>
      <c r="C231" s="15" t="s">
        <v>138</v>
      </c>
      <c r="D231" s="16">
        <f>D222+D216+D199+D230</f>
        <v>16774177.600000001</v>
      </c>
      <c r="E231" s="16">
        <f>E222+E216+E199+E230</f>
        <v>16774177.600000001</v>
      </c>
      <c r="F231" s="16">
        <f>F222+F216+F199+F230</f>
        <v>15528280.59</v>
      </c>
      <c r="G231" s="16">
        <f t="shared" si="23"/>
        <v>-1245897.0100000016</v>
      </c>
      <c r="H231" s="40">
        <f>IF(E231=0,0,F231/E231*100)</f>
        <v>92.572529993959279</v>
      </c>
      <c r="I231" s="40">
        <f>IF(D231=0,0,F231/D231*100)</f>
        <v>92.572529993959279</v>
      </c>
    </row>
    <row r="232" spans="2:9" ht="37.5" customHeight="1" x14ac:dyDescent="0.3">
      <c r="B232" s="210"/>
      <c r="C232" s="38" t="s">
        <v>139</v>
      </c>
      <c r="D232" s="42">
        <f>D231+D197</f>
        <v>181403225.66</v>
      </c>
      <c r="E232" s="42">
        <f>E231+E197</f>
        <v>181403225.66</v>
      </c>
      <c r="F232" s="42">
        <f>F231+F197</f>
        <v>174911463.51000002</v>
      </c>
      <c r="G232" s="39">
        <f t="shared" si="23"/>
        <v>-6491762.1499999762</v>
      </c>
      <c r="H232" s="41">
        <f>IF(E232=0,0,F232/E232*100)</f>
        <v>96.421363442474089</v>
      </c>
      <c r="I232" s="41">
        <f>IF(D232=0,0,F232/D232*100)</f>
        <v>96.421363442474089</v>
      </c>
    </row>
    <row r="234" spans="2:9" x14ac:dyDescent="0.3">
      <c r="C234" s="7" t="s">
        <v>189</v>
      </c>
      <c r="D234" s="7" t="s">
        <v>190</v>
      </c>
      <c r="E234" s="7" t="s">
        <v>190</v>
      </c>
      <c r="G234" s="18"/>
    </row>
  </sheetData>
  <mergeCells count="11">
    <mergeCell ref="C3:I3"/>
    <mergeCell ref="F2:I2"/>
    <mergeCell ref="B7:I7"/>
    <mergeCell ref="B198:I198"/>
    <mergeCell ref="A5:A6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Доходи</vt:lpstr>
      <vt:lpstr>Видатки </vt:lpstr>
      <vt:lpstr>Доходи!Заголовки_для_печати</vt:lpstr>
      <vt:lpstr>Доходи!Область_печати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2021-02-26T11:22:30Z</cp:lastPrinted>
  <dcterms:created xsi:type="dcterms:W3CDTF">2015-04-28T06:56:23Z</dcterms:created>
  <dcterms:modified xsi:type="dcterms:W3CDTF">2021-02-26T11:27:34Z</dcterms:modified>
</cp:coreProperties>
</file>