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685" activeTab="6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externalReferences>
    <externalReference r:id="rId10"/>
  </externalReferences>
  <definedNames>
    <definedName name="_xlnm.Print_Area" localSheetId="1">'Додаток 2'!$A$1:$F$37</definedName>
    <definedName name="_xlnm.Print_Area" localSheetId="2">'Додаток 3'!$A$1:$P$78</definedName>
    <definedName name="_xlnm.Print_Area" localSheetId="4">'Додаток 5'!$A$1:$F$55</definedName>
    <definedName name="_xlnm.Print_Area" localSheetId="5">'Додаток 6'!$A$1:$J$50</definedName>
    <definedName name="_xlnm.Print_Area" localSheetId="0">'додаток1'!$A$1:$F$111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5">'Додаток 6'!$10:$10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</definedNames>
  <calcPr fullCalcOnLoad="1"/>
</workbook>
</file>

<file path=xl/sharedStrings.xml><?xml version="1.0" encoding="utf-8"?>
<sst xmlns="http://schemas.openxmlformats.org/spreadsheetml/2006/main" count="715" uniqueCount="415">
  <si>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</si>
  <si>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</si>
  <si>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</si>
  <si>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</si>
  <si>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</si>
  <si>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</si>
  <si>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</si>
  <si>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</si>
  <si>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</si>
  <si>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</si>
  <si>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</si>
  <si>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</si>
  <si>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</si>
  <si>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</si>
  <si>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</si>
  <si>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</si>
  <si>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</si>
  <si>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</si>
  <si>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</si>
  <si>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</si>
  <si>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</si>
  <si>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</si>
  <si>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</si>
  <si>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</si>
  <si>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</si>
  <si>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</si>
  <si>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</si>
  <si>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</si>
  <si>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</si>
  <si>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</si>
  <si>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</si>
  <si>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</si>
  <si>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</si>
  <si>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</si>
  <si>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</si>
  <si>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</si>
  <si>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</si>
  <si>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</si>
  <si>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</si>
  <si>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</si>
  <si>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</si>
  <si>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</si>
  <si>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</si>
  <si>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</si>
  <si>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</si>
  <si>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</si>
  <si>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</si>
  <si>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</si>
  <si>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</si>
  <si>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</si>
  <si>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</si>
  <si>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</si>
  <si>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</si>
  <si>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</si>
  <si>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</si>
  <si>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</si>
  <si>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</si>
  <si>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</si>
  <si>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</si>
  <si>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</si>
  <si>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</si>
  <si>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</si>
  <si>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</si>
  <si>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</si>
  <si>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</si>
  <si>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</si>
  <si>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</si>
  <si>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</si>
  <si>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</si>
  <si>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</si>
  <si>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</si>
  <si>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</si>
  <si>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</si>
  <si>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</si>
  <si>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</si>
  <si>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</si>
  <si>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АРК)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</si>
  <si>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</si>
  <si>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</si>
  <si>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</si>
  <si>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</si>
  <si>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</si>
  <si>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</si>
  <si>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</si>
  <si>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</si>
  <si>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</si>
  <si>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</si>
  <si>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</si>
  <si>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</si>
  <si>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</si>
  <si>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</si>
  <si>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</si>
  <si>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</si>
  <si>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</si>
  <si>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</si>
  <si>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утворилася на початок бюджетного періоду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</si>
  <si>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</si>
  <si>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</si>
  <si>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</si>
  <si>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</si>
  <si>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</si>
  <si>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</si>
  <si>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</si>
  <si>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Міський голова                                                         Б. БАЛАГУРА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</si>
  <si>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</si>
  <si>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</si>
  <si>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</si>
  <si>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</si>
  <si>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</si>
  <si>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</si>
  <si>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</si>
  <si>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</si>
  <si>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</si>
  <si>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</si>
  <si>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</si>
  <si>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</si>
  <si>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</si>
  <si>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</si>
  <si>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</si>
  <si>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</si>
  <si>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</si>
  <si>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</si>
  <si>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</si>
  <si>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</si>
  <si>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</si>
  <si>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</si>
  <si>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</si>
  <si>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</si>
  <si>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</si>
  <si>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</si>
  <si>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</si>
  <si>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</si>
  <si>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</si>
  <si>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</si>
  <si>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</si>
  <si>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</si>
  <si>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</si>
  <si>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</si>
  <si>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</si>
  <si>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</si>
  <si>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</si>
  <si>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</si>
  <si>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</si>
  <si>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</si>
  <si>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</si>
  <si>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</si>
  <si>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</si>
  <si>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</si>
  <si>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</si>
  <si>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</si>
  <si>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</si>
  <si>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</si>
  <si>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</si>
  <si>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</si>
  <si>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</si>
  <si>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</si>
  <si>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</si>
  <si>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</si>
  <si>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</si>
  <si>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</si>
  <si>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</si>
  <si>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</si>
  <si>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</si>
  <si>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</si>
  <si>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</si>
  <si>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</si>
  <si>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</si>
  <si>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</si>
  <si>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</si>
  <si>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</si>
  <si>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</si>
  <si>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</si>
  <si>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</si>
  <si>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</si>
  <si>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</si>
  <si>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</si>
  <si>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</si>
  <si>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</si>
  <si>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</si>
  <si>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</si>
  <si>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</si>
  <si>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</si>
  <si>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</si>
  <si>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</si>
  <si>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</si>
  <si>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</si>
  <si>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</si>
  <si>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</si>
  <si>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</si>
  <si>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</si>
  <si>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</si>
  <si>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</si>
  <si>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</si>
  <si>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</si>
  <si>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</si>
  <si>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</si>
  <si>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</si>
  <si>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</si>
  <si>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</si>
  <si>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</si>
  <si>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</si>
  <si>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</si>
  <si>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</si>
  <si>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</si>
  <si>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</si>
  <si>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</si>
  <si>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</si>
  <si>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</si>
  <si>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</si>
  <si>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</si>
  <si>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</si>
  <si>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</si>
  <si>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</si>
  <si>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</si>
  <si>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</si>
  <si>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</si>
  <si>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Управління освіти виконавчого комітету Тетіївської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</si>
  <si>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</si>
  <si>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</si>
  <si>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</si>
  <si>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</si>
  <si>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</si>
  <si>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</si>
  <si>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</si>
  <si>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</si>
  <si>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</si>
  <si>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</si>
  <si>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</si>
  <si>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</si>
  <si>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</si>
  <si>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</si>
  <si>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</si>
  <si>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</si>
  <si>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</si>
  <si>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</si>
  <si>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</si>
  <si>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</si>
  <si>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</si>
  <si>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</si>
  <si>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</si>
  <si>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</si>
  <si>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</si>
  <si>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</si>
  <si>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</si>
  <si>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</si>
  <si>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</si>
  <si>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</si>
  <si>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</si>
  <si>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</si>
  <si>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</si>
  <si>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</si>
  <si>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</si>
  <si>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</si>
  <si>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</si>
  <si>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</si>
  <si>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</si>
  <si>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</si>
  <si>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</si>
  <si>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</si>
  <si>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</si>
  <si>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</si>
  <si>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</si>
  <si>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</si>
  <si>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</si>
  <si>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</si>
  <si>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</si>
  <si>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</si>
  <si>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</si>
  <si>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</si>
  <si>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</si>
  <si>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</si>
  <si>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</si>
  <si>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</si>
  <si>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</si>
  <si>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</si>
  <si>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</si>
  <si>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</si>
  <si>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</si>
  <si>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</si>
  <si>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</si>
  <si>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</si>
  <si>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</si>
  <si>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</si>
  <si>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</si>
  <si>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</si>
  <si>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</si>
  <si>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</si>
  <si>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</si>
  <si>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</si>
  <si>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</si>
  <si>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</si>
  <si>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</si>
  <si>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</si>
  <si>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</si>
  <si>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</si>
  <si>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</si>
  <si>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</si>
  <si>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</si>
  <si>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</si>
  <si>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</si>
  <si>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</si>
  <si>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</si>
  <si>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</si>
  <si>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</si>
  <si>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</si>
  <si>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</si>
  <si>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</si>
  <si>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</si>
  <si>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</si>
  <si>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</si>
  <si>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</si>
  <si>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</si>
  <si>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</si>
  <si>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</si>
  <si>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</si>
  <si>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баланс</t>
  </si>
  <si>
    <t>Додаток № 4</t>
  </si>
  <si>
    <t>Кредитування бюджету Тетіївської міської територіальної громади на 2021 рік</t>
  </si>
  <si>
    <t>Надання кредитів</t>
  </si>
  <si>
    <t>Повернення кредитів</t>
  </si>
  <si>
    <t>Кредитування - всього</t>
  </si>
  <si>
    <t>Cпеціальний фонд</t>
  </si>
  <si>
    <t>у тому числі бюджет розвитку</t>
  </si>
  <si>
    <t xml:space="preserve">                                                                                                                            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</si>
  <si>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</si>
  <si>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</si>
  <si>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</si>
  <si>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</si>
  <si>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</si>
  <si>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</si>
  <si>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</si>
  <si>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</si>
  <si>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</si>
  <si>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</si>
  <si>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</si>
  <si>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</si>
  <si>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</si>
  <si>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</si>
  <si>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</si>
  <si>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</si>
  <si>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</si>
  <si>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</si>
  <si>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</si>
  <si>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</si>
  <si>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на 2021 рік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</si>
  <si>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</si>
  <si>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</si>
  <si>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</si>
  <si>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</si>
  <si>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</si>
  <si>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</si>
  <si>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Профінансовано</t>
  </si>
  <si>
    <t>В т.ч. вільні лишки загальний фонд</t>
  </si>
  <si>
    <t>із загального перевик дох</t>
  </si>
  <si>
    <t>доходи</t>
  </si>
  <si>
    <t>субвенції із сіл та міста</t>
  </si>
  <si>
    <t>вільні лишки БР</t>
  </si>
  <si>
    <t>Вільні лишки освіт субвен</t>
  </si>
  <si>
    <t>субвен д/б</t>
  </si>
  <si>
    <t>субвенції</t>
  </si>
  <si>
    <t>1</t>
  </si>
  <si>
    <t>2</t>
  </si>
  <si>
    <t>Придбання житла за Програмою "Власний дім" 2020-2025 роки</t>
  </si>
  <si>
    <t>Придбання обладнання і предметів для проведення корекційних занять</t>
  </si>
  <si>
    <t>Співфінансування по Програмі енергозбереження(підвищення енергоефективності) Київської області на 2017-2021 роки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</si>
  <si>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</si>
  <si>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</si>
  <si>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</si>
  <si>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</si>
  <si>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</si>
  <si>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</si>
  <si>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</si>
  <si>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"Захисник Вітчизни на 2021-2025 роки".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</si>
  <si>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</si>
  <si>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</si>
  <si>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04560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</si>
  <si>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роки.</t>
  </si>
  <si>
    <t>0601021</t>
  </si>
  <si>
    <t>Програма забезпечення пожежної та техногенної безпеки в закладах освіти Тетіївської міської ради на 2020-2024 роки</t>
  </si>
  <si>
    <t>0601142</t>
  </si>
  <si>
    <t>Інші  програми та заходи у сфері освіти</t>
  </si>
  <si>
    <t>Програма "Обдарована дитина" на 2021-2025 роки.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</si>
  <si>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</si>
  <si>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</si>
  <si>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</si>
  <si>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Програма  "Обдарована дитина" на 2021-2025 роки.</t>
  </si>
  <si>
    <t>ПРОГРАМА по забезпеченню культурного розвитку Тетіївської територіальної громади на 2019 - 2022 роки.</t>
  </si>
  <si>
    <t>0217330</t>
  </si>
  <si>
    <t>7330</t>
  </si>
  <si>
    <t>0443</t>
  </si>
  <si>
    <t>Будівництво кладовища</t>
  </si>
  <si>
    <t>Будівництво інших об'єктів комунальної власності</t>
  </si>
  <si>
    <t>Будівництво інших об"єктів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</si>
  <si>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</si>
  <si>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</si>
  <si>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</si>
  <si>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</si>
  <si>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фінансової підтримки Комунального підприємства"Комунального некомерційного підприємства Тетіївська центральна районна лікарня" на 2021 рік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</si>
  <si>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</si>
  <si>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</si>
  <si>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24.12.2020              № 34-02-VІІІ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</si>
  <si>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</si>
  <si>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</si>
  <si>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</si>
  <si>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</si>
  <si>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</si>
  <si>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</si>
  <si>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</si>
  <si>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</si>
  <si>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Рішення сесії Тетіївської міської ради від 26.08.2020         № 935-33-VІІ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</si>
  <si>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</si>
  <si>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</si>
  <si>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 "Фінансової підтримки комунальних підприємств Тетіївської громади" на 2021 -2022 роки</t>
  </si>
  <si>
    <t>Програма по поліпшенню водопостачання та водовідведення в Тетіївської територіальної громади на 2021-2025 роки.</t>
  </si>
  <si>
    <t>Програма по розвитку благоустрою та інфраструктури Тетіївської територіальної громади на 2021 рік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</si>
</sst>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</numFmts>
  <fonts count="80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sz val="13.5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5"/>
      <name val="Arial Cyr"/>
      <family val="2"/>
    </font>
    <font>
      <b/>
      <sz val="16"/>
      <name val="Arial Cyr"/>
      <family val="2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9" fillId="0" borderId="0">
      <alignment vertical="top"/>
      <protection/>
    </xf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shrinkToFit="1"/>
    </xf>
    <xf numFmtId="2" fontId="12" fillId="0" borderId="11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7" fillId="33" borderId="13" xfId="49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12" fillId="0" borderId="13" xfId="0" applyNumberFormat="1" applyFont="1" applyBorder="1" applyAlignment="1">
      <alignment horizontal="right" vertical="center" shrinkToFit="1"/>
    </xf>
    <xf numFmtId="2" fontId="12" fillId="0" borderId="13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180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180" fontId="17" fillId="0" borderId="13" xfId="0" applyNumberFormat="1" applyFont="1" applyBorder="1" applyAlignment="1">
      <alignment horizontal="center" wrapText="1"/>
    </xf>
    <xf numFmtId="0" fontId="5" fillId="3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right" wrapText="1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wrapText="1"/>
    </xf>
    <xf numFmtId="180" fontId="18" fillId="0" borderId="13" xfId="0" applyNumberFormat="1" applyFont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right" wrapText="1"/>
    </xf>
    <xf numFmtId="49" fontId="17" fillId="0" borderId="13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right" wrapText="1"/>
    </xf>
    <xf numFmtId="49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right" wrapText="1"/>
    </xf>
    <xf numFmtId="180" fontId="19" fillId="0" borderId="13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left" wrapText="1"/>
    </xf>
    <xf numFmtId="180" fontId="10" fillId="0" borderId="13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180" fontId="19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center"/>
    </xf>
    <xf numFmtId="180" fontId="17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 textRotation="90"/>
    </xf>
    <xf numFmtId="0" fontId="16" fillId="0" borderId="0" xfId="0" applyFont="1" applyBorder="1" applyAlignment="1">
      <alignment vertical="center" textRotation="90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2" fontId="17" fillId="0" borderId="13" xfId="0" applyNumberFormat="1" applyFont="1" applyBorder="1" applyAlignment="1">
      <alignment horizontal="right" wrapText="1"/>
    </xf>
    <xf numFmtId="1" fontId="17" fillId="0" borderId="13" xfId="0" applyNumberFormat="1" applyFont="1" applyBorder="1" applyAlignment="1">
      <alignment horizontal="right" wrapText="1"/>
    </xf>
    <xf numFmtId="0" fontId="18" fillId="0" borderId="0" xfId="0" applyFont="1" applyBorder="1" applyAlignment="1">
      <alignment vertical="center" textRotation="90" wrapText="1"/>
    </xf>
    <xf numFmtId="0" fontId="18" fillId="0" borderId="0" xfId="0" applyFont="1" applyBorder="1" applyAlignment="1">
      <alignment vertical="center" textRotation="90"/>
    </xf>
    <xf numFmtId="2" fontId="18" fillId="0" borderId="13" xfId="0" applyNumberFormat="1" applyFont="1" applyBorder="1" applyAlignment="1">
      <alignment horizontal="right" wrapText="1"/>
    </xf>
    <xf numFmtId="1" fontId="18" fillId="0" borderId="13" xfId="0" applyNumberFormat="1" applyFont="1" applyBorder="1" applyAlignment="1">
      <alignment horizontal="right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right" wrapText="1"/>
    </xf>
    <xf numFmtId="1" fontId="19" fillId="0" borderId="1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180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 wrapText="1"/>
    </xf>
    <xf numFmtId="1" fontId="10" fillId="0" borderId="13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shrinkToFit="1"/>
    </xf>
    <xf numFmtId="1" fontId="19" fillId="0" borderId="13" xfId="0" applyNumberFormat="1" applyFont="1" applyBorder="1" applyAlignment="1">
      <alignment horizontal="right"/>
    </xf>
    <xf numFmtId="0" fontId="19" fillId="0" borderId="0" xfId="0" applyFont="1" applyBorder="1" applyAlignment="1">
      <alignment vertical="center" shrinkToFit="1"/>
    </xf>
    <xf numFmtId="2" fontId="17" fillId="0" borderId="13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shrinkToFit="1"/>
    </xf>
    <xf numFmtId="4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shrinkToFit="1"/>
    </xf>
    <xf numFmtId="3" fontId="1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vertical="center" shrinkToFit="1"/>
    </xf>
    <xf numFmtId="1" fontId="19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textRotation="90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" fontId="79" fillId="34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81" fontId="30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181" fontId="31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81" fontId="31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32" fillId="0" borderId="0" xfId="0" applyFont="1" applyAlignment="1">
      <alignment/>
    </xf>
    <xf numFmtId="181" fontId="30" fillId="0" borderId="13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3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 vertical="center"/>
    </xf>
    <xf numFmtId="0" fontId="27" fillId="35" borderId="0" xfId="0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6" fillId="0" borderId="0" xfId="0" applyFont="1" applyAlignment="1">
      <alignment/>
    </xf>
    <xf numFmtId="0" fontId="34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 wrapText="1"/>
    </xf>
    <xf numFmtId="4" fontId="5" fillId="35" borderId="13" xfId="0" applyNumberFormat="1" applyFont="1" applyFill="1" applyBorder="1" applyAlignment="1">
      <alignment vertical="center" shrinkToFit="1"/>
    </xf>
    <xf numFmtId="49" fontId="5" fillId="36" borderId="13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vertical="center" shrinkToFit="1"/>
    </xf>
    <xf numFmtId="4" fontId="7" fillId="37" borderId="13" xfId="0" applyNumberFormat="1" applyFont="1" applyFill="1" applyBorder="1" applyAlignment="1">
      <alignment vertical="center" shrinkToFit="1"/>
    </xf>
    <xf numFmtId="4" fontId="7" fillId="0" borderId="13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center" vertical="center"/>
    </xf>
    <xf numFmtId="4" fontId="7" fillId="38" borderId="13" xfId="0" applyNumberFormat="1" applyFont="1" applyFill="1" applyBorder="1" applyAlignment="1">
      <alignment vertical="center" shrinkToFit="1"/>
    </xf>
    <xf numFmtId="4" fontId="7" fillId="34" borderId="13" xfId="0" applyNumberFormat="1" applyFont="1" applyFill="1" applyBorder="1" applyAlignment="1">
      <alignment vertical="center" shrinkToFit="1"/>
    </xf>
    <xf numFmtId="4" fontId="5" fillId="34" borderId="13" xfId="0" applyNumberFormat="1" applyFont="1" applyFill="1" applyBorder="1" applyAlignment="1">
      <alignment vertical="center" shrinkToFit="1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shrinkToFit="1"/>
    </xf>
    <xf numFmtId="0" fontId="16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4" fontId="7" fillId="39" borderId="13" xfId="0" applyNumberFormat="1" applyFont="1" applyFill="1" applyBorder="1" applyAlignment="1">
      <alignment vertical="center" shrinkToFit="1"/>
    </xf>
    <xf numFmtId="4" fontId="5" fillId="38" borderId="13" xfId="0" applyNumberFormat="1" applyFont="1" applyFill="1" applyBorder="1" applyAlignment="1">
      <alignment vertical="center" shrinkToFit="1"/>
    </xf>
    <xf numFmtId="49" fontId="8" fillId="39" borderId="13" xfId="0" applyNumberFormat="1" applyFont="1" applyFill="1" applyBorder="1" applyAlignment="1">
      <alignment horizontal="center" vertical="center"/>
    </xf>
    <xf numFmtId="4" fontId="5" fillId="39" borderId="13" xfId="0" applyNumberFormat="1" applyFont="1" applyFill="1" applyBorder="1" applyAlignment="1">
      <alignment vertical="center" shrinkToFit="1"/>
    </xf>
    <xf numFmtId="49" fontId="36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wrapText="1"/>
    </xf>
    <xf numFmtId="1" fontId="34" fillId="0" borderId="0" xfId="0" applyNumberFormat="1" applyFon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39" borderId="13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39" borderId="1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6" fillId="39" borderId="1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" fontId="4" fillId="39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9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9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shrinkToFit="1"/>
    </xf>
    <xf numFmtId="0" fontId="9" fillId="40" borderId="0" xfId="0" applyFont="1" applyFill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1" fontId="26" fillId="0" borderId="14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4.375" style="94" customWidth="1"/>
    <col min="2" max="2" width="58.125" style="230" customWidth="1"/>
    <col min="3" max="3" width="18.75390625" style="230" customWidth="1"/>
    <col min="4" max="4" width="17.125" style="16" customWidth="1"/>
    <col min="5" max="5" width="16.125" style="16" customWidth="1"/>
    <col min="6" max="6" width="16.00390625" style="16" customWidth="1"/>
    <col min="7" max="7" width="9.125" style="16" bestFit="1" customWidth="1"/>
    <col min="8" max="16384" width="9.125" style="16" customWidth="1"/>
  </cols>
  <sheetData>
    <row r="1" spans="2:6" ht="15">
      <c r="B1" s="16"/>
      <c r="C1" s="16"/>
      <c r="D1" s="309" t="s">
        <v>0</v>
      </c>
      <c r="E1" s="309"/>
      <c r="F1" s="309"/>
    </row>
    <row r="2" spans="2:6" ht="15">
      <c r="B2" s="16"/>
      <c r="C2" s="16"/>
      <c r="D2" s="309" t="s">
        <v>393</v>
      </c>
      <c r="E2" s="309"/>
      <c r="F2" s="309"/>
    </row>
    <row r="3" spans="2:6" ht="27" customHeight="1">
      <c r="B3" s="16"/>
      <c r="C3" s="184"/>
      <c r="D3" s="310" t="s">
        <v>394</v>
      </c>
      <c r="E3" s="310"/>
      <c r="F3" s="310"/>
    </row>
    <row r="4" spans="2:6" ht="15">
      <c r="B4" s="16"/>
      <c r="C4" s="16"/>
      <c r="D4" s="309"/>
      <c r="E4" s="309"/>
      <c r="F4" s="309"/>
    </row>
    <row r="5" spans="2:6" ht="15">
      <c r="B5" s="16"/>
      <c r="C5" s="311"/>
      <c r="D5" s="311"/>
      <c r="E5" s="311"/>
      <c r="F5" s="311"/>
    </row>
    <row r="6" ht="12.75">
      <c r="F6" s="230"/>
    </row>
    <row r="7" spans="1:6" ht="18.75">
      <c r="A7" s="312" t="s">
        <v>1</v>
      </c>
      <c r="B7" s="313"/>
      <c r="C7" s="313"/>
      <c r="D7" s="313"/>
      <c r="E7" s="313"/>
      <c r="F7" s="313"/>
    </row>
    <row r="8" spans="1:6" ht="17.25" customHeight="1">
      <c r="A8" s="187">
        <v>10508000000</v>
      </c>
      <c r="B8" s="14"/>
      <c r="C8" s="14"/>
      <c r="D8" s="14"/>
      <c r="E8" s="14"/>
      <c r="F8" s="14"/>
    </row>
    <row r="9" spans="1:6" ht="17.25" customHeight="1">
      <c r="A9" s="94" t="s">
        <v>2</v>
      </c>
      <c r="B9" s="183"/>
      <c r="C9" s="14"/>
      <c r="D9" s="14"/>
      <c r="E9" s="14"/>
      <c r="F9" s="14"/>
    </row>
    <row r="10" ht="21" customHeight="1">
      <c r="F10" s="74" t="s">
        <v>3</v>
      </c>
    </row>
    <row r="11" spans="1:11" s="2" customFormat="1" ht="12.75" customHeight="1">
      <c r="A11" s="303" t="s">
        <v>4</v>
      </c>
      <c r="B11" s="303" t="s">
        <v>5</v>
      </c>
      <c r="C11" s="308" t="s">
        <v>6</v>
      </c>
      <c r="D11" s="303" t="s">
        <v>7</v>
      </c>
      <c r="E11" s="303" t="s">
        <v>8</v>
      </c>
      <c r="F11" s="303"/>
      <c r="G11" s="283"/>
      <c r="H11" s="283"/>
      <c r="I11" s="283"/>
      <c r="J11" s="283"/>
      <c r="K11" s="283"/>
    </row>
    <row r="12" spans="1:11" s="2" customFormat="1" ht="12.75" customHeight="1">
      <c r="A12" s="303"/>
      <c r="B12" s="303"/>
      <c r="C12" s="308"/>
      <c r="D12" s="303"/>
      <c r="E12" s="303" t="s">
        <v>9</v>
      </c>
      <c r="F12" s="303" t="s">
        <v>10</v>
      </c>
      <c r="G12" s="283"/>
      <c r="H12" s="283"/>
      <c r="I12" s="283"/>
      <c r="J12" s="283"/>
      <c r="K12" s="283"/>
    </row>
    <row r="13" spans="1:11" s="2" customFormat="1" ht="15">
      <c r="A13" s="303"/>
      <c r="B13" s="303"/>
      <c r="C13" s="308"/>
      <c r="D13" s="303"/>
      <c r="E13" s="303"/>
      <c r="F13" s="303"/>
      <c r="G13" s="283"/>
      <c r="H13" s="283"/>
      <c r="I13" s="283"/>
      <c r="J13" s="283"/>
      <c r="K13" s="283"/>
    </row>
    <row r="14" spans="1:11" s="282" customFormat="1" ht="14.25">
      <c r="A14" s="284">
        <v>1</v>
      </c>
      <c r="B14" s="284">
        <v>2</v>
      </c>
      <c r="C14" s="285">
        <v>3</v>
      </c>
      <c r="D14" s="284">
        <v>4</v>
      </c>
      <c r="E14" s="284">
        <v>5</v>
      </c>
      <c r="F14" s="284">
        <v>6</v>
      </c>
      <c r="G14" s="286"/>
      <c r="H14" s="286"/>
      <c r="I14" s="286"/>
      <c r="J14" s="286"/>
      <c r="K14" s="286"/>
    </row>
    <row r="15" spans="1:6" ht="15.75">
      <c r="A15" s="192">
        <v>10000000</v>
      </c>
      <c r="B15" s="276" t="s">
        <v>11</v>
      </c>
      <c r="C15" s="287">
        <f aca="true" t="shared" si="0" ref="C15:C24">SUM(D15:E15)</f>
        <v>137795200</v>
      </c>
      <c r="D15" s="193">
        <f>D16+D22+D28+D34+D51</f>
        <v>137702000</v>
      </c>
      <c r="E15" s="193">
        <f>E16+E22+E28+E34+E51</f>
        <v>93200</v>
      </c>
      <c r="F15" s="193">
        <f>F16+F22+F28+F34+F51</f>
        <v>0</v>
      </c>
    </row>
    <row r="16" spans="1:6" ht="31.5">
      <c r="A16" s="192">
        <v>11000000</v>
      </c>
      <c r="B16" s="276" t="s">
        <v>12</v>
      </c>
      <c r="C16" s="287">
        <f t="shared" si="0"/>
        <v>81273600</v>
      </c>
      <c r="D16" s="193">
        <f>D17</f>
        <v>81273600</v>
      </c>
      <c r="E16" s="193">
        <f>E17</f>
        <v>0</v>
      </c>
      <c r="F16" s="193">
        <f>F17</f>
        <v>0</v>
      </c>
    </row>
    <row r="17" spans="1:6" ht="15.75">
      <c r="A17" s="192">
        <v>11010000</v>
      </c>
      <c r="B17" s="276" t="s">
        <v>13</v>
      </c>
      <c r="C17" s="287">
        <f t="shared" si="0"/>
        <v>81273600</v>
      </c>
      <c r="D17" s="193">
        <f>SUM(D18:D21)</f>
        <v>81273600</v>
      </c>
      <c r="E17" s="193">
        <f>SUM(E18:E21)</f>
        <v>0</v>
      </c>
      <c r="F17" s="193">
        <f>SUM(F18:F21)</f>
        <v>0</v>
      </c>
    </row>
    <row r="18" spans="1:6" ht="47.25">
      <c r="A18" s="288">
        <v>11010100</v>
      </c>
      <c r="B18" s="278" t="s">
        <v>14</v>
      </c>
      <c r="C18" s="289">
        <f t="shared" si="0"/>
        <v>64272900</v>
      </c>
      <c r="D18" s="195">
        <v>64272900</v>
      </c>
      <c r="E18" s="195"/>
      <c r="F18" s="195"/>
    </row>
    <row r="19" spans="1:6" ht="78" customHeight="1">
      <c r="A19" s="288">
        <v>11010200</v>
      </c>
      <c r="B19" s="278" t="s">
        <v>15</v>
      </c>
      <c r="C19" s="289">
        <f t="shared" si="0"/>
        <v>2043500</v>
      </c>
      <c r="D19" s="195">
        <v>2043500</v>
      </c>
      <c r="E19" s="195"/>
      <c r="F19" s="195"/>
    </row>
    <row r="20" spans="1:6" ht="47.25">
      <c r="A20" s="288">
        <v>11010400</v>
      </c>
      <c r="B20" s="278" t="s">
        <v>16</v>
      </c>
      <c r="C20" s="289">
        <f t="shared" si="0"/>
        <v>13967600</v>
      </c>
      <c r="D20" s="195">
        <v>13967600</v>
      </c>
      <c r="E20" s="195"/>
      <c r="F20" s="195"/>
    </row>
    <row r="21" spans="1:6" ht="40.5" customHeight="1">
      <c r="A21" s="288">
        <v>11010500</v>
      </c>
      <c r="B21" s="278" t="s">
        <v>17</v>
      </c>
      <c r="C21" s="289">
        <f t="shared" si="0"/>
        <v>989600</v>
      </c>
      <c r="D21" s="195">
        <v>989600</v>
      </c>
      <c r="E21" s="195"/>
      <c r="F21" s="195"/>
    </row>
    <row r="22" spans="1:6" s="205" customFormat="1" ht="31.5">
      <c r="A22" s="192">
        <v>13000000</v>
      </c>
      <c r="B22" s="276" t="s">
        <v>18</v>
      </c>
      <c r="C22" s="287">
        <f t="shared" si="0"/>
        <v>161700</v>
      </c>
      <c r="D22" s="193">
        <f>D23+D26</f>
        <v>161700</v>
      </c>
      <c r="E22" s="193">
        <f>E23+E26</f>
        <v>0</v>
      </c>
      <c r="F22" s="193">
        <f>F23+F26</f>
        <v>0</v>
      </c>
    </row>
    <row r="23" spans="1:6" s="205" customFormat="1" ht="31.5">
      <c r="A23" s="192">
        <v>13010000</v>
      </c>
      <c r="B23" s="276" t="s">
        <v>19</v>
      </c>
      <c r="C23" s="287">
        <f t="shared" si="0"/>
        <v>149900</v>
      </c>
      <c r="D23" s="193">
        <f>SUM(D24:D25)</f>
        <v>149900</v>
      </c>
      <c r="E23" s="193">
        <f>SUM(E24:E25)</f>
        <v>0</v>
      </c>
      <c r="F23" s="193">
        <f>SUM(F24:F25)</f>
        <v>0</v>
      </c>
    </row>
    <row r="24" spans="1:6" ht="51" customHeight="1">
      <c r="A24" s="288">
        <v>13010100</v>
      </c>
      <c r="B24" s="278" t="s">
        <v>20</v>
      </c>
      <c r="C24" s="289">
        <f t="shared" si="0"/>
        <v>117600</v>
      </c>
      <c r="D24" s="195">
        <v>117600</v>
      </c>
      <c r="E24" s="195"/>
      <c r="F24" s="195"/>
    </row>
    <row r="25" spans="1:6" s="205" customFormat="1" ht="63">
      <c r="A25" s="288">
        <v>13010200</v>
      </c>
      <c r="B25" s="278" t="s">
        <v>21</v>
      </c>
      <c r="C25" s="289">
        <f aca="true" t="shared" si="1" ref="C25:C59">SUM(D25:E25)</f>
        <v>32300</v>
      </c>
      <c r="D25" s="195">
        <v>32300</v>
      </c>
      <c r="E25" s="195"/>
      <c r="F25" s="195"/>
    </row>
    <row r="26" spans="1:6" s="205" customFormat="1" ht="15.75">
      <c r="A26" s="192">
        <v>13030000</v>
      </c>
      <c r="B26" s="276" t="s">
        <v>22</v>
      </c>
      <c r="C26" s="287">
        <f t="shared" si="1"/>
        <v>11800</v>
      </c>
      <c r="D26" s="193">
        <f>SUM(D27)</f>
        <v>11800</v>
      </c>
      <c r="E26" s="193">
        <f>SUM(E27)</f>
        <v>0</v>
      </c>
      <c r="F26" s="193">
        <f>SUM(F27)</f>
        <v>0</v>
      </c>
    </row>
    <row r="27" spans="1:6" s="205" customFormat="1" ht="47.25">
      <c r="A27" s="288">
        <v>13030100</v>
      </c>
      <c r="B27" s="278" t="s">
        <v>23</v>
      </c>
      <c r="C27" s="289">
        <f t="shared" si="1"/>
        <v>11800</v>
      </c>
      <c r="D27" s="195">
        <v>11800</v>
      </c>
      <c r="E27" s="195"/>
      <c r="F27" s="195"/>
    </row>
    <row r="28" spans="1:6" s="205" customFormat="1" ht="15.75">
      <c r="A28" s="192">
        <v>14000000</v>
      </c>
      <c r="B28" s="276" t="s">
        <v>24</v>
      </c>
      <c r="C28" s="287">
        <f t="shared" si="1"/>
        <v>6269200</v>
      </c>
      <c r="D28" s="193">
        <f>D29+D31+D33</f>
        <v>6269200</v>
      </c>
      <c r="E28" s="193">
        <f>E29+E31+E33</f>
        <v>0</v>
      </c>
      <c r="F28" s="193">
        <f>F29+F31+F33</f>
        <v>0</v>
      </c>
    </row>
    <row r="29" spans="1:6" s="205" customFormat="1" ht="31.5">
      <c r="A29" s="192">
        <v>14020000</v>
      </c>
      <c r="B29" s="276" t="s">
        <v>25</v>
      </c>
      <c r="C29" s="287">
        <f t="shared" si="1"/>
        <v>1014200</v>
      </c>
      <c r="D29" s="193">
        <f>SUM(D30)</f>
        <v>1014200</v>
      </c>
      <c r="E29" s="193">
        <f>SUM(E30)</f>
        <v>0</v>
      </c>
      <c r="F29" s="193">
        <f>SUM(F30)</f>
        <v>0</v>
      </c>
    </row>
    <row r="30" spans="1:6" s="205" customFormat="1" ht="15.75">
      <c r="A30" s="288">
        <v>14021900</v>
      </c>
      <c r="B30" s="278" t="s">
        <v>26</v>
      </c>
      <c r="C30" s="289">
        <f t="shared" si="1"/>
        <v>1014200</v>
      </c>
      <c r="D30" s="195">
        <v>1014200</v>
      </c>
      <c r="E30" s="195"/>
      <c r="F30" s="195"/>
    </row>
    <row r="31" spans="1:6" s="205" customFormat="1" ht="31.5">
      <c r="A31" s="192">
        <v>14030000</v>
      </c>
      <c r="B31" s="276" t="s">
        <v>27</v>
      </c>
      <c r="C31" s="287">
        <f t="shared" si="1"/>
        <v>3587800</v>
      </c>
      <c r="D31" s="193">
        <f>SUM(D32)</f>
        <v>3587800</v>
      </c>
      <c r="E31" s="193">
        <f>SUM(E32)</f>
        <v>0</v>
      </c>
      <c r="F31" s="193">
        <f>SUM(F32)</f>
        <v>0</v>
      </c>
    </row>
    <row r="32" spans="1:6" s="205" customFormat="1" ht="15.75">
      <c r="A32" s="288">
        <v>14031900</v>
      </c>
      <c r="B32" s="278" t="s">
        <v>26</v>
      </c>
      <c r="C32" s="289">
        <f t="shared" si="1"/>
        <v>3587800</v>
      </c>
      <c r="D32" s="195">
        <v>3587800</v>
      </c>
      <c r="E32" s="195"/>
      <c r="F32" s="195"/>
    </row>
    <row r="33" spans="1:6" s="205" customFormat="1" ht="47.25">
      <c r="A33" s="192">
        <v>14040000</v>
      </c>
      <c r="B33" s="276" t="s">
        <v>28</v>
      </c>
      <c r="C33" s="287">
        <f t="shared" si="1"/>
        <v>1667200</v>
      </c>
      <c r="D33" s="193">
        <v>1667200</v>
      </c>
      <c r="E33" s="193"/>
      <c r="F33" s="193"/>
    </row>
    <row r="34" spans="1:6" s="205" customFormat="1" ht="15.75">
      <c r="A34" s="192">
        <v>18000000</v>
      </c>
      <c r="B34" s="276" t="s">
        <v>29</v>
      </c>
      <c r="C34" s="287">
        <f t="shared" si="1"/>
        <v>49997500</v>
      </c>
      <c r="D34" s="193">
        <f>D35+D45+D47</f>
        <v>49997500</v>
      </c>
      <c r="E34" s="193">
        <f>SUM(E35)</f>
        <v>0</v>
      </c>
      <c r="F34" s="193">
        <f>SUM(F35)</f>
        <v>0</v>
      </c>
    </row>
    <row r="35" spans="1:6" s="205" customFormat="1" ht="15.75">
      <c r="A35" s="192">
        <v>18010000</v>
      </c>
      <c r="B35" s="276" t="s">
        <v>30</v>
      </c>
      <c r="C35" s="287">
        <f t="shared" si="1"/>
        <v>15637200</v>
      </c>
      <c r="D35" s="193">
        <f>SUM(D36:D44)</f>
        <v>15637200</v>
      </c>
      <c r="E35" s="193">
        <f>SUM(E36:E44)</f>
        <v>0</v>
      </c>
      <c r="F35" s="193">
        <f>SUM(F36:F44)</f>
        <v>0</v>
      </c>
    </row>
    <row r="36" spans="1:6" s="205" customFormat="1" ht="47.25">
      <c r="A36" s="288">
        <v>18010100</v>
      </c>
      <c r="B36" s="278" t="s">
        <v>31</v>
      </c>
      <c r="C36" s="289">
        <f t="shared" si="1"/>
        <v>27900</v>
      </c>
      <c r="D36" s="195">
        <v>27900</v>
      </c>
      <c r="E36" s="195"/>
      <c r="F36" s="195"/>
    </row>
    <row r="37" spans="1:6" s="205" customFormat="1" ht="47.25">
      <c r="A37" s="288">
        <v>18010200</v>
      </c>
      <c r="B37" s="278" t="s">
        <v>32</v>
      </c>
      <c r="C37" s="289">
        <f t="shared" si="1"/>
        <v>209000</v>
      </c>
      <c r="D37" s="195">
        <v>209000</v>
      </c>
      <c r="E37" s="195"/>
      <c r="F37" s="195"/>
    </row>
    <row r="38" spans="1:6" s="205" customFormat="1" ht="47.25">
      <c r="A38" s="288">
        <v>18010300</v>
      </c>
      <c r="B38" s="278" t="s">
        <v>33</v>
      </c>
      <c r="C38" s="289">
        <f t="shared" si="1"/>
        <v>450400</v>
      </c>
      <c r="D38" s="195">
        <v>450400</v>
      </c>
      <c r="E38" s="195"/>
      <c r="F38" s="195"/>
    </row>
    <row r="39" spans="1:6" s="205" customFormat="1" ht="47.25">
      <c r="A39" s="288">
        <v>18010400</v>
      </c>
      <c r="B39" s="278" t="s">
        <v>34</v>
      </c>
      <c r="C39" s="289">
        <f t="shared" si="1"/>
        <v>876900</v>
      </c>
      <c r="D39" s="195">
        <v>876900</v>
      </c>
      <c r="E39" s="195"/>
      <c r="F39" s="195"/>
    </row>
    <row r="40" spans="1:6" s="205" customFormat="1" ht="15.75">
      <c r="A40" s="288">
        <v>18010500</v>
      </c>
      <c r="B40" s="278" t="s">
        <v>35</v>
      </c>
      <c r="C40" s="289">
        <f t="shared" si="1"/>
        <v>2268100</v>
      </c>
      <c r="D40" s="195">
        <v>2268100</v>
      </c>
      <c r="E40" s="195"/>
      <c r="F40" s="195"/>
    </row>
    <row r="41" spans="1:6" s="205" customFormat="1" ht="15.75">
      <c r="A41" s="288">
        <v>18010600</v>
      </c>
      <c r="B41" s="278" t="s">
        <v>36</v>
      </c>
      <c r="C41" s="289">
        <f t="shared" si="1"/>
        <v>5980500</v>
      </c>
      <c r="D41" s="195">
        <v>5980500</v>
      </c>
      <c r="E41" s="195"/>
      <c r="F41" s="195"/>
    </row>
    <row r="42" spans="1:6" s="205" customFormat="1" ht="15.75">
      <c r="A42" s="288">
        <v>18010700</v>
      </c>
      <c r="B42" s="278" t="s">
        <v>37</v>
      </c>
      <c r="C42" s="289">
        <f t="shared" si="1"/>
        <v>2424600</v>
      </c>
      <c r="D42" s="195">
        <v>2424600</v>
      </c>
      <c r="E42" s="195"/>
      <c r="F42" s="195"/>
    </row>
    <row r="43" spans="1:6" s="205" customFormat="1" ht="15.75">
      <c r="A43" s="288">
        <v>18010900</v>
      </c>
      <c r="B43" s="278" t="s">
        <v>38</v>
      </c>
      <c r="C43" s="289">
        <f t="shared" si="1"/>
        <v>3258100</v>
      </c>
      <c r="D43" s="195">
        <v>3258100</v>
      </c>
      <c r="E43" s="195"/>
      <c r="F43" s="195"/>
    </row>
    <row r="44" spans="1:6" s="205" customFormat="1" ht="15.75">
      <c r="A44" s="288">
        <v>18011100</v>
      </c>
      <c r="B44" s="278" t="s">
        <v>39</v>
      </c>
      <c r="C44" s="289">
        <f t="shared" si="1"/>
        <v>141700</v>
      </c>
      <c r="D44" s="195">
        <v>141700</v>
      </c>
      <c r="E44" s="195"/>
      <c r="F44" s="195"/>
    </row>
    <row r="45" spans="1:6" s="205" customFormat="1" ht="15.75">
      <c r="A45" s="192">
        <v>18030000</v>
      </c>
      <c r="B45" s="276" t="s">
        <v>40</v>
      </c>
      <c r="C45" s="287">
        <f t="shared" si="1"/>
        <v>1500</v>
      </c>
      <c r="D45" s="193">
        <f>SUM(D46)</f>
        <v>1500</v>
      </c>
      <c r="E45" s="193">
        <f>SUM(E46)</f>
        <v>0</v>
      </c>
      <c r="F45" s="193">
        <f>SUM(F46)</f>
        <v>0</v>
      </c>
    </row>
    <row r="46" spans="1:6" s="205" customFormat="1" ht="15.75">
      <c r="A46" s="288">
        <v>18030200</v>
      </c>
      <c r="B46" s="278" t="s">
        <v>41</v>
      </c>
      <c r="C46" s="289">
        <f t="shared" si="1"/>
        <v>1500</v>
      </c>
      <c r="D46" s="195">
        <v>1500</v>
      </c>
      <c r="E46" s="195"/>
      <c r="F46" s="195"/>
    </row>
    <row r="47" spans="1:6" s="205" customFormat="1" ht="15.75">
      <c r="A47" s="192">
        <v>18050000</v>
      </c>
      <c r="B47" s="276" t="s">
        <v>42</v>
      </c>
      <c r="C47" s="287">
        <f t="shared" si="1"/>
        <v>34358800</v>
      </c>
      <c r="D47" s="193">
        <f>SUM(D48:D50)</f>
        <v>34358800</v>
      </c>
      <c r="E47" s="193">
        <f>SUM(E48:E50)</f>
        <v>0</v>
      </c>
      <c r="F47" s="193">
        <f>SUM(F48:F50)</f>
        <v>0</v>
      </c>
    </row>
    <row r="48" spans="1:6" s="205" customFormat="1" ht="15.75">
      <c r="A48" s="288">
        <v>18050300</v>
      </c>
      <c r="B48" s="278" t="s">
        <v>43</v>
      </c>
      <c r="C48" s="289">
        <f t="shared" si="1"/>
        <v>1856100</v>
      </c>
      <c r="D48" s="195">
        <v>1856100</v>
      </c>
      <c r="E48" s="195"/>
      <c r="F48" s="195"/>
    </row>
    <row r="49" spans="1:6" s="205" customFormat="1" ht="15.75">
      <c r="A49" s="288">
        <v>18050400</v>
      </c>
      <c r="B49" s="278" t="s">
        <v>44</v>
      </c>
      <c r="C49" s="289">
        <f t="shared" si="1"/>
        <v>18050400</v>
      </c>
      <c r="D49" s="195">
        <v>18050400</v>
      </c>
      <c r="E49" s="195"/>
      <c r="F49" s="195"/>
    </row>
    <row r="50" spans="1:6" s="205" customFormat="1" ht="63">
      <c r="A50" s="288">
        <v>18050500</v>
      </c>
      <c r="B50" s="278" t="s">
        <v>45</v>
      </c>
      <c r="C50" s="289">
        <f t="shared" si="1"/>
        <v>14452300</v>
      </c>
      <c r="D50" s="195">
        <v>14452300</v>
      </c>
      <c r="E50" s="195"/>
      <c r="F50" s="195"/>
    </row>
    <row r="51" spans="1:6" s="205" customFormat="1" ht="15.75">
      <c r="A51" s="192">
        <v>19000000</v>
      </c>
      <c r="B51" s="276" t="s">
        <v>46</v>
      </c>
      <c r="C51" s="287">
        <f t="shared" si="1"/>
        <v>93200</v>
      </c>
      <c r="D51" s="193">
        <f>D52</f>
        <v>0</v>
      </c>
      <c r="E51" s="193">
        <f>E52</f>
        <v>93200</v>
      </c>
      <c r="F51" s="193">
        <f>F52</f>
        <v>0</v>
      </c>
    </row>
    <row r="52" spans="1:6" s="205" customFormat="1" ht="15.75">
      <c r="A52" s="192">
        <v>19010000</v>
      </c>
      <c r="B52" s="276" t="s">
        <v>47</v>
      </c>
      <c r="C52" s="287">
        <f t="shared" si="1"/>
        <v>93200</v>
      </c>
      <c r="D52" s="193">
        <f>SUM(D53:D54)</f>
        <v>0</v>
      </c>
      <c r="E52" s="193">
        <f>SUM(E53:E54)</f>
        <v>93200</v>
      </c>
      <c r="F52" s="193">
        <f>SUM(F53:F54)</f>
        <v>0</v>
      </c>
    </row>
    <row r="53" spans="1:6" s="205" customFormat="1" ht="63">
      <c r="A53" s="288">
        <v>19010100</v>
      </c>
      <c r="B53" s="278" t="s">
        <v>48</v>
      </c>
      <c r="C53" s="289">
        <f t="shared" si="1"/>
        <v>65600</v>
      </c>
      <c r="D53" s="195"/>
      <c r="E53" s="195">
        <v>65600</v>
      </c>
      <c r="F53" s="195"/>
    </row>
    <row r="54" spans="1:6" ht="51" customHeight="1">
      <c r="A54" s="288">
        <v>19010300</v>
      </c>
      <c r="B54" s="278" t="s">
        <v>49</v>
      </c>
      <c r="C54" s="289">
        <f t="shared" si="1"/>
        <v>27600</v>
      </c>
      <c r="D54" s="195"/>
      <c r="E54" s="195">
        <v>27600</v>
      </c>
      <c r="F54" s="195"/>
    </row>
    <row r="55" spans="1:6" ht="15.75">
      <c r="A55" s="192">
        <v>20000000</v>
      </c>
      <c r="B55" s="276" t="s">
        <v>50</v>
      </c>
      <c r="C55" s="287">
        <f t="shared" si="1"/>
        <v>2237300</v>
      </c>
      <c r="D55" s="193">
        <f>D56+D60+D69+D72</f>
        <v>1665500</v>
      </c>
      <c r="E55" s="193">
        <f>E56+E60+E69+E72</f>
        <v>571800</v>
      </c>
      <c r="F55" s="193">
        <f>F56+F60+F69+F72</f>
        <v>0</v>
      </c>
    </row>
    <row r="56" spans="1:6" ht="15.75">
      <c r="A56" s="192">
        <v>21000000</v>
      </c>
      <c r="B56" s="276" t="s">
        <v>51</v>
      </c>
      <c r="C56" s="287">
        <f t="shared" si="1"/>
        <v>93900</v>
      </c>
      <c r="D56" s="193">
        <f>D57</f>
        <v>93900</v>
      </c>
      <c r="E56" s="193">
        <f>E57</f>
        <v>0</v>
      </c>
      <c r="F56" s="193">
        <f>F57</f>
        <v>0</v>
      </c>
    </row>
    <row r="57" spans="1:6" ht="15.75">
      <c r="A57" s="192">
        <v>21080000</v>
      </c>
      <c r="B57" s="276" t="s">
        <v>52</v>
      </c>
      <c r="C57" s="287">
        <f t="shared" si="1"/>
        <v>93900</v>
      </c>
      <c r="D57" s="193">
        <f>SUM(D58:D59)</f>
        <v>93900</v>
      </c>
      <c r="E57" s="193">
        <f>SUM(E58:E59)</f>
        <v>0</v>
      </c>
      <c r="F57" s="193">
        <f>SUM(F58:F59)</f>
        <v>0</v>
      </c>
    </row>
    <row r="58" spans="1:6" ht="15.75">
      <c r="A58" s="288">
        <v>21081100</v>
      </c>
      <c r="B58" s="278" t="s">
        <v>53</v>
      </c>
      <c r="C58" s="289">
        <f t="shared" si="1"/>
        <v>33500</v>
      </c>
      <c r="D58" s="195">
        <v>33500</v>
      </c>
      <c r="E58" s="195"/>
      <c r="F58" s="195"/>
    </row>
    <row r="59" spans="1:6" ht="47.25">
      <c r="A59" s="288">
        <v>21081500</v>
      </c>
      <c r="B59" s="278" t="s">
        <v>54</v>
      </c>
      <c r="C59" s="289">
        <f t="shared" si="1"/>
        <v>60400</v>
      </c>
      <c r="D59" s="195">
        <v>60400</v>
      </c>
      <c r="E59" s="195"/>
      <c r="F59" s="195"/>
    </row>
    <row r="60" spans="1:6" ht="31.5">
      <c r="A60" s="192">
        <v>22000000</v>
      </c>
      <c r="B60" s="276" t="s">
        <v>55</v>
      </c>
      <c r="C60" s="287">
        <f aca="true" t="shared" si="2" ref="C60:C83">SUM(D60:E60)</f>
        <v>1516500</v>
      </c>
      <c r="D60" s="193">
        <f>D61+D65+D68</f>
        <v>1516500</v>
      </c>
      <c r="E60" s="193">
        <f>E61+E65+E68</f>
        <v>0</v>
      </c>
      <c r="F60" s="193">
        <f>F61+F65+F68</f>
        <v>0</v>
      </c>
    </row>
    <row r="61" spans="1:6" ht="15.75">
      <c r="A61" s="192">
        <v>22010000</v>
      </c>
      <c r="B61" s="276" t="s">
        <v>56</v>
      </c>
      <c r="C61" s="287">
        <f t="shared" si="2"/>
        <v>1236400</v>
      </c>
      <c r="D61" s="193">
        <f>SUM(D62:D64)</f>
        <v>1236400</v>
      </c>
      <c r="E61" s="193">
        <f>SUM(E62:E64)</f>
        <v>0</v>
      </c>
      <c r="F61" s="193">
        <f>SUM(F62:F64)</f>
        <v>0</v>
      </c>
    </row>
    <row r="62" spans="1:6" ht="47.25">
      <c r="A62" s="288">
        <v>22010300</v>
      </c>
      <c r="B62" s="278" t="s">
        <v>57</v>
      </c>
      <c r="C62" s="289">
        <f t="shared" si="2"/>
        <v>73300</v>
      </c>
      <c r="D62" s="195">
        <v>73300</v>
      </c>
      <c r="E62" s="195"/>
      <c r="F62" s="195"/>
    </row>
    <row r="63" spans="1:6" ht="15.75">
      <c r="A63" s="288">
        <v>22021500</v>
      </c>
      <c r="B63" s="278" t="s">
        <v>58</v>
      </c>
      <c r="C63" s="289">
        <f t="shared" si="2"/>
        <v>504200</v>
      </c>
      <c r="D63" s="195">
        <v>504200</v>
      </c>
      <c r="E63" s="195"/>
      <c r="F63" s="195"/>
    </row>
    <row r="64" spans="1:6" ht="33" customHeight="1">
      <c r="A64" s="288">
        <v>22012600</v>
      </c>
      <c r="B64" s="278" t="s">
        <v>59</v>
      </c>
      <c r="C64" s="289">
        <f t="shared" si="2"/>
        <v>658900</v>
      </c>
      <c r="D64" s="195">
        <v>658900</v>
      </c>
      <c r="E64" s="195"/>
      <c r="F64" s="195"/>
    </row>
    <row r="65" spans="1:6" ht="15.75">
      <c r="A65" s="192">
        <v>22090000</v>
      </c>
      <c r="B65" s="276" t="s">
        <v>60</v>
      </c>
      <c r="C65" s="287">
        <f t="shared" si="2"/>
        <v>272300</v>
      </c>
      <c r="D65" s="193">
        <f>SUM(D66:D67)</f>
        <v>272300</v>
      </c>
      <c r="E65" s="193">
        <f>SUM(E66:E67)</f>
        <v>0</v>
      </c>
      <c r="F65" s="193">
        <f>SUM(F66:F67)</f>
        <v>0</v>
      </c>
    </row>
    <row r="66" spans="1:6" ht="47.25">
      <c r="A66" s="288">
        <v>22090100</v>
      </c>
      <c r="B66" s="278" t="s">
        <v>61</v>
      </c>
      <c r="C66" s="289">
        <f t="shared" si="2"/>
        <v>251500</v>
      </c>
      <c r="D66" s="195">
        <v>251500</v>
      </c>
      <c r="E66" s="195"/>
      <c r="F66" s="195"/>
    </row>
    <row r="67" spans="1:6" ht="47.25">
      <c r="A67" s="288">
        <v>22090400</v>
      </c>
      <c r="B67" s="278" t="s">
        <v>62</v>
      </c>
      <c r="C67" s="289">
        <f t="shared" si="2"/>
        <v>20800</v>
      </c>
      <c r="D67" s="195">
        <v>20800</v>
      </c>
      <c r="E67" s="195"/>
      <c r="F67" s="195"/>
    </row>
    <row r="68" spans="1:6" s="205" customFormat="1" ht="85.5" customHeight="1">
      <c r="A68" s="192">
        <v>22130000</v>
      </c>
      <c r="B68" s="276" t="s">
        <v>63</v>
      </c>
      <c r="C68" s="287">
        <f t="shared" si="2"/>
        <v>7800</v>
      </c>
      <c r="D68" s="193">
        <v>7800</v>
      </c>
      <c r="E68" s="193"/>
      <c r="F68" s="193"/>
    </row>
    <row r="69" spans="1:6" ht="15.75">
      <c r="A69" s="192">
        <v>24000000</v>
      </c>
      <c r="B69" s="276" t="s">
        <v>64</v>
      </c>
      <c r="C69" s="287">
        <f t="shared" si="2"/>
        <v>55100</v>
      </c>
      <c r="D69" s="193">
        <f>D70</f>
        <v>55100</v>
      </c>
      <c r="E69" s="193">
        <f>E70</f>
        <v>0</v>
      </c>
      <c r="F69" s="193">
        <f>F70</f>
        <v>0</v>
      </c>
    </row>
    <row r="70" spans="1:6" ht="15.75">
      <c r="A70" s="192">
        <v>24060000</v>
      </c>
      <c r="B70" s="276" t="s">
        <v>65</v>
      </c>
      <c r="C70" s="287">
        <f t="shared" si="2"/>
        <v>55100</v>
      </c>
      <c r="D70" s="193">
        <f>SUM(D71)</f>
        <v>55100</v>
      </c>
      <c r="E70" s="193">
        <f>SUM(E71)</f>
        <v>0</v>
      </c>
      <c r="F70" s="193">
        <f>SUM(F71)</f>
        <v>0</v>
      </c>
    </row>
    <row r="71" spans="1:6" ht="15.75">
      <c r="A71" s="288">
        <v>24060300</v>
      </c>
      <c r="B71" s="278" t="s">
        <v>65</v>
      </c>
      <c r="C71" s="289">
        <f t="shared" si="2"/>
        <v>55100</v>
      </c>
      <c r="D71" s="195">
        <v>55100</v>
      </c>
      <c r="E71" s="195"/>
      <c r="F71" s="195"/>
    </row>
    <row r="72" spans="1:6" ht="15.75">
      <c r="A72" s="192">
        <v>25000000</v>
      </c>
      <c r="B72" s="276" t="s">
        <v>66</v>
      </c>
      <c r="C72" s="287">
        <f t="shared" si="2"/>
        <v>571800</v>
      </c>
      <c r="D72" s="193">
        <f>D73</f>
        <v>0</v>
      </c>
      <c r="E72" s="193">
        <f>E73</f>
        <v>571800</v>
      </c>
      <c r="F72" s="193">
        <f>F73</f>
        <v>0</v>
      </c>
    </row>
    <row r="73" spans="1:6" ht="31.5">
      <c r="A73" s="192">
        <v>25010000</v>
      </c>
      <c r="B73" s="276" t="s">
        <v>67</v>
      </c>
      <c r="C73" s="287">
        <f t="shared" si="2"/>
        <v>571800</v>
      </c>
      <c r="D73" s="193">
        <f>SUM(D74:D75)</f>
        <v>0</v>
      </c>
      <c r="E73" s="193">
        <f>SUM(E74:E75)</f>
        <v>571800</v>
      </c>
      <c r="F73" s="193">
        <f>SUM(F74:F75)</f>
        <v>0</v>
      </c>
    </row>
    <row r="74" spans="1:6" ht="31.5">
      <c r="A74" s="288">
        <v>25010100</v>
      </c>
      <c r="B74" s="278" t="s">
        <v>68</v>
      </c>
      <c r="C74" s="289">
        <f t="shared" si="2"/>
        <v>521800</v>
      </c>
      <c r="D74" s="195"/>
      <c r="E74" s="195">
        <v>521800</v>
      </c>
      <c r="F74" s="195"/>
    </row>
    <row r="75" spans="1:6" ht="43.5" customHeight="1">
      <c r="A75" s="196">
        <v>25010300</v>
      </c>
      <c r="B75" s="290" t="s">
        <v>69</v>
      </c>
      <c r="C75" s="289">
        <f t="shared" si="2"/>
        <v>50000</v>
      </c>
      <c r="D75" s="195"/>
      <c r="E75" s="195">
        <v>50000</v>
      </c>
      <c r="F75" s="195"/>
    </row>
    <row r="76" spans="1:6" ht="15.75">
      <c r="A76" s="192">
        <v>30000000</v>
      </c>
      <c r="B76" s="276" t="s">
        <v>70</v>
      </c>
      <c r="C76" s="287">
        <f t="shared" si="2"/>
        <v>1000</v>
      </c>
      <c r="D76" s="193">
        <f>D77+D81</f>
        <v>1000</v>
      </c>
      <c r="E76" s="193">
        <f>E77+E81</f>
        <v>0</v>
      </c>
      <c r="F76" s="193">
        <f>F77+F81</f>
        <v>0</v>
      </c>
    </row>
    <row r="77" spans="1:6" ht="15.75">
      <c r="A77" s="192">
        <v>31000000</v>
      </c>
      <c r="B77" s="276" t="s">
        <v>71</v>
      </c>
      <c r="C77" s="287">
        <f t="shared" si="2"/>
        <v>1000</v>
      </c>
      <c r="D77" s="193">
        <f aca="true" t="shared" si="3" ref="D77:F78">D78</f>
        <v>1000</v>
      </c>
      <c r="E77" s="193">
        <f t="shared" si="3"/>
        <v>0</v>
      </c>
      <c r="F77" s="193">
        <f t="shared" si="3"/>
        <v>0</v>
      </c>
    </row>
    <row r="78" spans="1:6" ht="78.75">
      <c r="A78" s="192">
        <v>31010000</v>
      </c>
      <c r="B78" s="276" t="s">
        <v>72</v>
      </c>
      <c r="C78" s="287">
        <f t="shared" si="2"/>
        <v>1000</v>
      </c>
      <c r="D78" s="193">
        <f t="shared" si="3"/>
        <v>1000</v>
      </c>
      <c r="E78" s="193">
        <f t="shared" si="3"/>
        <v>0</v>
      </c>
      <c r="F78" s="193">
        <f t="shared" si="3"/>
        <v>0</v>
      </c>
    </row>
    <row r="79" spans="1:6" ht="78.75">
      <c r="A79" s="288">
        <v>31010200</v>
      </c>
      <c r="B79" s="278" t="s">
        <v>73</v>
      </c>
      <c r="C79" s="289">
        <f t="shared" si="2"/>
        <v>1000</v>
      </c>
      <c r="D79" s="195">
        <v>1000</v>
      </c>
      <c r="E79" s="195"/>
      <c r="F79" s="195"/>
    </row>
    <row r="80" spans="1:6" ht="15.75" hidden="1">
      <c r="A80" s="288"/>
      <c r="B80" s="278"/>
      <c r="C80" s="289">
        <f t="shared" si="2"/>
        <v>0</v>
      </c>
      <c r="D80" s="195"/>
      <c r="E80" s="195"/>
      <c r="F80" s="195"/>
    </row>
    <row r="81" spans="1:6" s="205" customFormat="1" ht="15.75" hidden="1">
      <c r="A81" s="291">
        <v>33000000</v>
      </c>
      <c r="B81" s="292" t="s">
        <v>74</v>
      </c>
      <c r="C81" s="287">
        <f t="shared" si="2"/>
        <v>0</v>
      </c>
      <c r="D81" s="193">
        <f aca="true" t="shared" si="4" ref="D81:F82">D82</f>
        <v>0</v>
      </c>
      <c r="E81" s="193">
        <f t="shared" si="4"/>
        <v>0</v>
      </c>
      <c r="F81" s="193">
        <f t="shared" si="4"/>
        <v>0</v>
      </c>
    </row>
    <row r="82" spans="1:6" s="205" customFormat="1" ht="15.75" hidden="1">
      <c r="A82" s="291">
        <v>33010000</v>
      </c>
      <c r="B82" s="292" t="s">
        <v>75</v>
      </c>
      <c r="C82" s="287">
        <f t="shared" si="2"/>
        <v>0</v>
      </c>
      <c r="D82" s="193">
        <f t="shared" si="4"/>
        <v>0</v>
      </c>
      <c r="E82" s="193">
        <f t="shared" si="4"/>
        <v>0</v>
      </c>
      <c r="F82" s="193">
        <f t="shared" si="4"/>
        <v>0</v>
      </c>
    </row>
    <row r="83" spans="1:6" ht="63" hidden="1">
      <c r="A83" s="196">
        <v>33010100</v>
      </c>
      <c r="B83" s="290" t="s">
        <v>76</v>
      </c>
      <c r="C83" s="289">
        <f t="shared" si="2"/>
        <v>0</v>
      </c>
      <c r="D83" s="195"/>
      <c r="E83" s="195"/>
      <c r="F83" s="195"/>
    </row>
    <row r="84" spans="1:6" ht="22.5" customHeight="1">
      <c r="A84" s="304" t="s">
        <v>77</v>
      </c>
      <c r="B84" s="305"/>
      <c r="C84" s="287">
        <f>C15+C55+C76</f>
        <v>140033500</v>
      </c>
      <c r="D84" s="287">
        <f>D15+D55+D76</f>
        <v>139368500</v>
      </c>
      <c r="E84" s="287">
        <f>E15+E55+E76</f>
        <v>665000</v>
      </c>
      <c r="F84" s="287">
        <f>F15+F55+F76</f>
        <v>0</v>
      </c>
    </row>
    <row r="85" spans="1:6" ht="18" customHeight="1">
      <c r="A85" s="192">
        <v>40000000</v>
      </c>
      <c r="B85" s="276" t="s">
        <v>78</v>
      </c>
      <c r="C85" s="287">
        <f aca="true" t="shared" si="5" ref="C85:C90">SUM(D85:E85)</f>
        <v>122770047</v>
      </c>
      <c r="D85" s="193">
        <f>D86</f>
        <v>122770047</v>
      </c>
      <c r="E85" s="193">
        <f>E86</f>
        <v>0</v>
      </c>
      <c r="F85" s="193">
        <f>F86</f>
        <v>0</v>
      </c>
    </row>
    <row r="86" spans="1:6" ht="18" customHeight="1">
      <c r="A86" s="192">
        <v>41000000</v>
      </c>
      <c r="B86" s="276" t="s">
        <v>79</v>
      </c>
      <c r="C86" s="287">
        <f t="shared" si="5"/>
        <v>122770047</v>
      </c>
      <c r="D86" s="193">
        <f>D87+D90+D96+D93</f>
        <v>122770047</v>
      </c>
      <c r="E86" s="193">
        <f>E87+E90+E96</f>
        <v>0</v>
      </c>
      <c r="F86" s="193">
        <f>F87+F90+F96</f>
        <v>0</v>
      </c>
    </row>
    <row r="87" spans="1:6" ht="27" customHeight="1">
      <c r="A87" s="192">
        <v>41020000</v>
      </c>
      <c r="B87" s="276" t="s">
        <v>80</v>
      </c>
      <c r="C87" s="287">
        <f t="shared" si="5"/>
        <v>9546100</v>
      </c>
      <c r="D87" s="193">
        <f>SUM(D88:D89)</f>
        <v>9546100</v>
      </c>
      <c r="E87" s="193">
        <f>SUM(E88:E89)</f>
        <v>0</v>
      </c>
      <c r="F87" s="193">
        <f>SUM(F88:F89)</f>
        <v>0</v>
      </c>
    </row>
    <row r="88" spans="1:6" ht="17.25" customHeight="1">
      <c r="A88" s="196">
        <v>41020100</v>
      </c>
      <c r="B88" s="278" t="s">
        <v>81</v>
      </c>
      <c r="C88" s="289">
        <f t="shared" si="5"/>
        <v>9546100</v>
      </c>
      <c r="D88" s="195">
        <v>9546100</v>
      </c>
      <c r="E88" s="195"/>
      <c r="F88" s="195"/>
    </row>
    <row r="89" spans="1:6" ht="15.75">
      <c r="A89" s="288">
        <v>41020900</v>
      </c>
      <c r="B89" s="278" t="s">
        <v>82</v>
      </c>
      <c r="C89" s="289">
        <f t="shared" si="5"/>
        <v>0</v>
      </c>
      <c r="D89" s="195"/>
      <c r="E89" s="195"/>
      <c r="F89" s="195"/>
    </row>
    <row r="90" spans="1:6" ht="23.25" customHeight="1">
      <c r="A90" s="192">
        <v>41030000</v>
      </c>
      <c r="B90" s="276" t="s">
        <v>83</v>
      </c>
      <c r="C90" s="287">
        <f t="shared" si="5"/>
        <v>98194200</v>
      </c>
      <c r="D90" s="293">
        <f>SUM(D91:D92)</f>
        <v>98194200</v>
      </c>
      <c r="E90" s="293">
        <f>SUM(E91:E92)</f>
        <v>0</v>
      </c>
      <c r="F90" s="293">
        <f>SUM(F91:F92)</f>
        <v>0</v>
      </c>
    </row>
    <row r="91" spans="1:6" ht="27" customHeight="1">
      <c r="A91" s="196">
        <v>41033900</v>
      </c>
      <c r="B91" s="278" t="s">
        <v>84</v>
      </c>
      <c r="C91" s="289">
        <f>D91</f>
        <v>98194200</v>
      </c>
      <c r="D91" s="279">
        <v>98194200</v>
      </c>
      <c r="E91" s="279"/>
      <c r="F91" s="279"/>
    </row>
    <row r="92" spans="1:6" ht="47.25">
      <c r="A92" s="196">
        <v>41034500</v>
      </c>
      <c r="B92" s="278" t="s">
        <v>85</v>
      </c>
      <c r="C92" s="289">
        <f>SUM(D92:E92)</f>
        <v>0</v>
      </c>
      <c r="D92" s="279"/>
      <c r="E92" s="279"/>
      <c r="F92" s="279"/>
    </row>
    <row r="93" spans="1:6" ht="30" customHeight="1">
      <c r="A93" s="192">
        <v>41040000</v>
      </c>
      <c r="B93" s="276" t="s">
        <v>86</v>
      </c>
      <c r="C93" s="287">
        <f>SUM(C94:C95)</f>
        <v>3558400</v>
      </c>
      <c r="D93" s="294">
        <f>SUM(D94:D95)</f>
        <v>3558400</v>
      </c>
      <c r="E93" s="294">
        <f>SUM(E94:E95)</f>
        <v>0</v>
      </c>
      <c r="F93" s="294">
        <f>SUM(F94:F95)</f>
        <v>0</v>
      </c>
    </row>
    <row r="94" spans="1:6" ht="67.5" customHeight="1">
      <c r="A94" s="196">
        <v>41040200</v>
      </c>
      <c r="B94" s="278" t="s">
        <v>87</v>
      </c>
      <c r="C94" s="289">
        <f>D94</f>
        <v>3558400</v>
      </c>
      <c r="D94" s="279">
        <v>3558400</v>
      </c>
      <c r="E94" s="279"/>
      <c r="F94" s="279"/>
    </row>
    <row r="95" spans="1:6" ht="25.5" customHeight="1" hidden="1">
      <c r="A95" s="288">
        <v>41040400</v>
      </c>
      <c r="B95" s="295" t="s">
        <v>88</v>
      </c>
      <c r="C95" s="289">
        <f>SUM(D95:E95)</f>
        <v>0</v>
      </c>
      <c r="D95" s="279"/>
      <c r="E95" s="279"/>
      <c r="F95" s="279"/>
    </row>
    <row r="96" spans="1:6" ht="31.5" customHeight="1">
      <c r="A96" s="192">
        <v>41050000</v>
      </c>
      <c r="B96" s="276" t="s">
        <v>89</v>
      </c>
      <c r="C96" s="287">
        <f aca="true" t="shared" si="6" ref="C96:C107">SUM(D96:E96)</f>
        <v>11471347</v>
      </c>
      <c r="D96" s="293">
        <f>SUM(D97:D107)</f>
        <v>11471347</v>
      </c>
      <c r="E96" s="293">
        <f>SUM(E97:E107)</f>
        <v>0</v>
      </c>
      <c r="F96" s="293">
        <f>SUM(F97:F107)</f>
        <v>0</v>
      </c>
    </row>
    <row r="97" spans="1:6" ht="53.25" customHeight="1">
      <c r="A97" s="288">
        <v>41051000</v>
      </c>
      <c r="B97" s="278" t="s">
        <v>90</v>
      </c>
      <c r="C97" s="289">
        <f t="shared" si="6"/>
        <v>2998091</v>
      </c>
      <c r="D97" s="195">
        <v>2998091</v>
      </c>
      <c r="E97" s="195"/>
      <c r="F97" s="195"/>
    </row>
    <row r="98" spans="1:6" ht="51.75" customHeight="1" hidden="1">
      <c r="A98" s="288">
        <v>41051100</v>
      </c>
      <c r="B98" s="278" t="s">
        <v>91</v>
      </c>
      <c r="C98" s="289">
        <f t="shared" si="6"/>
        <v>0</v>
      </c>
      <c r="D98" s="195"/>
      <c r="E98" s="195"/>
      <c r="F98" s="195"/>
    </row>
    <row r="99" spans="1:6" ht="58.5" customHeight="1">
      <c r="A99" s="288">
        <v>41051200</v>
      </c>
      <c r="B99" s="278" t="s">
        <v>92</v>
      </c>
      <c r="C99" s="289">
        <f t="shared" si="6"/>
        <v>1101656</v>
      </c>
      <c r="D99" s="195">
        <v>1101656</v>
      </c>
      <c r="E99" s="195"/>
      <c r="F99" s="195"/>
    </row>
    <row r="100" spans="1:6" ht="65.25" customHeight="1" hidden="1">
      <c r="A100" s="288">
        <v>41051400</v>
      </c>
      <c r="B100" s="278" t="s">
        <v>93</v>
      </c>
      <c r="C100" s="289">
        <f t="shared" si="6"/>
        <v>0</v>
      </c>
      <c r="D100" s="195"/>
      <c r="E100" s="195"/>
      <c r="F100" s="195"/>
    </row>
    <row r="101" spans="1:6" ht="51.75" customHeight="1" hidden="1">
      <c r="A101" s="288">
        <v>41051500</v>
      </c>
      <c r="B101" s="278" t="s">
        <v>94</v>
      </c>
      <c r="C101" s="289">
        <f t="shared" si="6"/>
        <v>0</v>
      </c>
      <c r="D101" s="195"/>
      <c r="E101" s="195"/>
      <c r="F101" s="195"/>
    </row>
    <row r="102" spans="1:6" ht="51.75" customHeight="1" hidden="1">
      <c r="A102" s="288">
        <v>41051600</v>
      </c>
      <c r="B102" s="278" t="s">
        <v>95</v>
      </c>
      <c r="C102" s="289">
        <f t="shared" si="6"/>
        <v>0</v>
      </c>
      <c r="D102" s="195"/>
      <c r="E102" s="195"/>
      <c r="F102" s="195"/>
    </row>
    <row r="103" spans="1:6" ht="22.5" customHeight="1">
      <c r="A103" s="196">
        <v>41053900</v>
      </c>
      <c r="B103" s="278" t="s">
        <v>96</v>
      </c>
      <c r="C103" s="289">
        <f t="shared" si="6"/>
        <v>6595000</v>
      </c>
      <c r="D103" s="195">
        <v>6595000</v>
      </c>
      <c r="E103" s="195"/>
      <c r="F103" s="195"/>
    </row>
    <row r="104" spans="1:6" ht="49.5" customHeight="1" hidden="1">
      <c r="A104" s="196">
        <v>41054300</v>
      </c>
      <c r="B104" s="278" t="s">
        <v>97</v>
      </c>
      <c r="C104" s="289">
        <f t="shared" si="6"/>
        <v>0</v>
      </c>
      <c r="D104" s="195"/>
      <c r="E104" s="195"/>
      <c r="F104" s="195"/>
    </row>
    <row r="105" spans="1:6" ht="48" customHeight="1">
      <c r="A105" s="196">
        <v>41055000</v>
      </c>
      <c r="B105" s="278" t="s">
        <v>98</v>
      </c>
      <c r="C105" s="289">
        <f t="shared" si="6"/>
        <v>776600</v>
      </c>
      <c r="D105" s="195">
        <v>776600</v>
      </c>
      <c r="E105" s="195"/>
      <c r="F105" s="195"/>
    </row>
    <row r="106" spans="1:6" ht="78.75" customHeight="1" hidden="1">
      <c r="A106" s="288">
        <v>41055100</v>
      </c>
      <c r="B106" s="278" t="s">
        <v>99</v>
      </c>
      <c r="C106" s="289">
        <f t="shared" si="6"/>
        <v>0</v>
      </c>
      <c r="D106" s="195"/>
      <c r="E106" s="195"/>
      <c r="F106" s="195"/>
    </row>
    <row r="107" spans="1:6" ht="102" customHeight="1" hidden="1">
      <c r="A107" s="196">
        <v>41055200</v>
      </c>
      <c r="B107" s="278" t="s">
        <v>100</v>
      </c>
      <c r="C107" s="289">
        <f t="shared" si="6"/>
        <v>0</v>
      </c>
      <c r="D107" s="195"/>
      <c r="E107" s="195"/>
      <c r="F107" s="195"/>
    </row>
    <row r="108" spans="1:6" ht="17.25" customHeight="1">
      <c r="A108" s="296" t="s">
        <v>101</v>
      </c>
      <c r="B108" s="297" t="s">
        <v>102</v>
      </c>
      <c r="C108" s="287">
        <f>C84+C85</f>
        <v>262803547</v>
      </c>
      <c r="D108" s="287">
        <f>D84+D85</f>
        <v>262138547</v>
      </c>
      <c r="E108" s="287">
        <f>E84+E85</f>
        <v>665000</v>
      </c>
      <c r="F108" s="287">
        <f>F84+F85</f>
        <v>0</v>
      </c>
    </row>
    <row r="109" spans="4:6" ht="12.75">
      <c r="D109" s="298"/>
      <c r="E109" s="298"/>
      <c r="F109" s="298"/>
    </row>
    <row r="110" spans="1:6" s="3" customFormat="1" ht="45.75" customHeight="1">
      <c r="A110" s="306" t="s">
        <v>103</v>
      </c>
      <c r="B110" s="307"/>
      <c r="C110" s="307"/>
      <c r="D110" s="307"/>
      <c r="E110" s="307"/>
      <c r="F110" s="307"/>
    </row>
    <row r="111" spans="4:6" ht="12.75">
      <c r="D111" s="298"/>
      <c r="E111" s="298"/>
      <c r="F111" s="298"/>
    </row>
    <row r="112" spans="4:6" ht="12.75">
      <c r="D112" s="298"/>
      <c r="E112" s="298"/>
      <c r="F112" s="298"/>
    </row>
    <row r="113" spans="4:6" ht="12.75">
      <c r="D113" s="299"/>
      <c r="E113" s="299"/>
      <c r="F113" s="298"/>
    </row>
    <row r="114" spans="4:6" ht="12.75">
      <c r="D114" s="298"/>
      <c r="E114" s="298"/>
      <c r="F114" s="298"/>
    </row>
    <row r="115" spans="4:6" ht="12.75">
      <c r="D115" s="298"/>
      <c r="E115" s="298"/>
      <c r="F115" s="298"/>
    </row>
    <row r="116" spans="4:6" ht="12.75">
      <c r="D116" s="298"/>
      <c r="E116" s="298"/>
      <c r="F116" s="298"/>
    </row>
    <row r="117" spans="4:6" ht="12.75">
      <c r="D117" s="298"/>
      <c r="E117" s="298"/>
      <c r="F117" s="298"/>
    </row>
    <row r="118" spans="4:6" ht="12.75">
      <c r="D118" s="298"/>
      <c r="E118" s="298"/>
      <c r="F118" s="298"/>
    </row>
    <row r="119" spans="4:6" ht="12.75">
      <c r="D119" s="298"/>
      <c r="E119" s="298"/>
      <c r="F119" s="298"/>
    </row>
    <row r="120" spans="4:6" ht="12.75">
      <c r="D120" s="298"/>
      <c r="E120" s="298"/>
      <c r="F120" s="298"/>
    </row>
    <row r="121" spans="4:6" ht="12.75">
      <c r="D121" s="298"/>
      <c r="E121" s="298"/>
      <c r="F121" s="298"/>
    </row>
    <row r="122" spans="4:6" ht="12.75">
      <c r="D122" s="298"/>
      <c r="E122" s="298"/>
      <c r="F122" s="298"/>
    </row>
    <row r="123" spans="4:6" ht="12.75">
      <c r="D123" s="298"/>
      <c r="E123" s="298"/>
      <c r="F123" s="298"/>
    </row>
    <row r="124" spans="4:6" ht="12.75">
      <c r="D124" s="298"/>
      <c r="E124" s="298"/>
      <c r="F124" s="298"/>
    </row>
    <row r="125" spans="4:6" ht="12.75">
      <c r="D125" s="298"/>
      <c r="E125" s="298"/>
      <c r="F125" s="298"/>
    </row>
    <row r="126" spans="4:6" ht="12.75">
      <c r="D126" s="298"/>
      <c r="E126" s="298"/>
      <c r="F126" s="298"/>
    </row>
    <row r="127" spans="4:6" ht="12.75">
      <c r="D127" s="298"/>
      <c r="E127" s="298"/>
      <c r="F127" s="298"/>
    </row>
    <row r="128" spans="4:6" ht="12.75">
      <c r="D128" s="298"/>
      <c r="E128" s="298"/>
      <c r="F128" s="298"/>
    </row>
    <row r="129" spans="4:6" ht="12.75">
      <c r="D129" s="298"/>
      <c r="E129" s="298"/>
      <c r="F129" s="298"/>
    </row>
    <row r="130" spans="4:6" ht="12.75">
      <c r="D130" s="298"/>
      <c r="E130" s="298"/>
      <c r="F130" s="298"/>
    </row>
    <row r="131" spans="4:6" ht="12.75">
      <c r="D131" s="298"/>
      <c r="E131" s="298"/>
      <c r="F131" s="298"/>
    </row>
    <row r="132" spans="4:6" ht="12.75">
      <c r="D132" s="298"/>
      <c r="E132" s="298"/>
      <c r="F132" s="298"/>
    </row>
    <row r="133" spans="4:6" ht="12.75">
      <c r="D133" s="298"/>
      <c r="E133" s="298"/>
      <c r="F133" s="298"/>
    </row>
    <row r="134" spans="4:6" ht="12.75">
      <c r="D134" s="298"/>
      <c r="E134" s="298"/>
      <c r="F134" s="298"/>
    </row>
    <row r="135" spans="4:6" ht="12.75">
      <c r="D135" s="298"/>
      <c r="E135" s="298"/>
      <c r="F135" s="298"/>
    </row>
    <row r="136" spans="4:6" ht="12.75">
      <c r="D136" s="298"/>
      <c r="E136" s="298"/>
      <c r="F136" s="298"/>
    </row>
    <row r="137" spans="4:6" ht="12.75">
      <c r="D137" s="298"/>
      <c r="E137" s="298"/>
      <c r="F137" s="298"/>
    </row>
    <row r="138" spans="4:6" ht="12.75">
      <c r="D138" s="298"/>
      <c r="E138" s="298"/>
      <c r="F138" s="298"/>
    </row>
    <row r="139" spans="4:6" ht="12.75">
      <c r="D139" s="298"/>
      <c r="E139" s="298"/>
      <c r="F139" s="298"/>
    </row>
    <row r="140" spans="4:6" ht="12.75">
      <c r="D140" s="298"/>
      <c r="E140" s="298"/>
      <c r="F140" s="298"/>
    </row>
    <row r="141" spans="4:6" ht="12.75">
      <c r="D141" s="298"/>
      <c r="E141" s="298"/>
      <c r="F141" s="298"/>
    </row>
    <row r="142" spans="4:6" ht="12.75">
      <c r="D142" s="298"/>
      <c r="E142" s="298"/>
      <c r="F142" s="298"/>
    </row>
    <row r="143" spans="4:6" ht="12.75">
      <c r="D143" s="298"/>
      <c r="E143" s="298"/>
      <c r="F143" s="298"/>
    </row>
    <row r="144" spans="4:6" ht="12.75">
      <c r="D144" s="298"/>
      <c r="E144" s="298"/>
      <c r="F144" s="298"/>
    </row>
    <row r="145" spans="4:6" ht="12.75">
      <c r="D145" s="298"/>
      <c r="E145" s="298"/>
      <c r="F145" s="298"/>
    </row>
    <row r="146" spans="4:6" ht="12.75">
      <c r="D146" s="298"/>
      <c r="E146" s="298"/>
      <c r="F146" s="298"/>
    </row>
    <row r="147" spans="4:6" ht="12.75">
      <c r="D147" s="298"/>
      <c r="E147" s="298"/>
      <c r="F147" s="298"/>
    </row>
    <row r="148" spans="4:6" ht="12.75">
      <c r="D148" s="298"/>
      <c r="E148" s="298"/>
      <c r="F148" s="298"/>
    </row>
    <row r="149" spans="4:6" ht="12.75">
      <c r="D149" s="298"/>
      <c r="E149" s="298"/>
      <c r="F149" s="298"/>
    </row>
    <row r="150" spans="4:6" ht="12.75">
      <c r="D150" s="298"/>
      <c r="E150" s="298"/>
      <c r="F150" s="298"/>
    </row>
    <row r="151" spans="4:6" ht="12.75">
      <c r="D151" s="298"/>
      <c r="E151" s="298"/>
      <c r="F151" s="298"/>
    </row>
    <row r="152" spans="4:6" ht="12.75">
      <c r="D152" s="298"/>
      <c r="E152" s="298"/>
      <c r="F152" s="298"/>
    </row>
    <row r="153" spans="4:6" ht="12.75">
      <c r="D153" s="298"/>
      <c r="E153" s="298"/>
      <c r="F153" s="298"/>
    </row>
    <row r="154" spans="4:6" ht="12.75">
      <c r="D154" s="298"/>
      <c r="E154" s="298"/>
      <c r="F154" s="298"/>
    </row>
    <row r="155" spans="4:6" ht="12.75">
      <c r="D155" s="298"/>
      <c r="E155" s="298"/>
      <c r="F155" s="298"/>
    </row>
    <row r="156" spans="4:6" ht="12.75">
      <c r="D156" s="298"/>
      <c r="E156" s="298"/>
      <c r="F156" s="298"/>
    </row>
    <row r="157" spans="4:6" ht="12.75">
      <c r="D157" s="298"/>
      <c r="E157" s="298"/>
      <c r="F157" s="298"/>
    </row>
    <row r="158" spans="4:6" ht="12.75">
      <c r="D158" s="298"/>
      <c r="E158" s="298"/>
      <c r="F158" s="298"/>
    </row>
    <row r="159" spans="4:6" ht="12.75">
      <c r="D159" s="298"/>
      <c r="E159" s="298"/>
      <c r="F159" s="298"/>
    </row>
    <row r="160" spans="4:6" ht="12.75">
      <c r="D160" s="298"/>
      <c r="E160" s="298"/>
      <c r="F160" s="298"/>
    </row>
    <row r="161" spans="4:6" ht="12.75">
      <c r="D161" s="298"/>
      <c r="E161" s="298"/>
      <c r="F161" s="298"/>
    </row>
    <row r="162" spans="4:6" ht="12.75">
      <c r="D162" s="298"/>
      <c r="E162" s="298"/>
      <c r="F162" s="298"/>
    </row>
    <row r="163" spans="4:6" ht="12.75">
      <c r="D163" s="298"/>
      <c r="E163" s="298"/>
      <c r="F163" s="298"/>
    </row>
    <row r="164" spans="4:6" ht="12.75">
      <c r="D164" s="298"/>
      <c r="E164" s="298"/>
      <c r="F164" s="298"/>
    </row>
    <row r="165" spans="4:6" ht="12.75">
      <c r="D165" s="298"/>
      <c r="E165" s="298"/>
      <c r="F165" s="298"/>
    </row>
    <row r="166" spans="4:6" ht="12.75">
      <c r="D166" s="298"/>
      <c r="E166" s="298"/>
      <c r="F166" s="298"/>
    </row>
    <row r="167" spans="4:6" ht="12.75">
      <c r="D167" s="298"/>
      <c r="E167" s="298"/>
      <c r="F167" s="298"/>
    </row>
    <row r="168" spans="4:6" ht="12.75">
      <c r="D168" s="298"/>
      <c r="E168" s="298"/>
      <c r="F168" s="298"/>
    </row>
    <row r="169" spans="4:6" ht="12.75">
      <c r="D169" s="298"/>
      <c r="E169" s="298"/>
      <c r="F169" s="298"/>
    </row>
    <row r="170" spans="4:6" ht="12.75">
      <c r="D170" s="298"/>
      <c r="E170" s="298"/>
      <c r="F170" s="298"/>
    </row>
    <row r="171" spans="4:6" ht="12.75">
      <c r="D171" s="298"/>
      <c r="E171" s="298"/>
      <c r="F171" s="298"/>
    </row>
    <row r="172" spans="4:6" ht="12.75">
      <c r="D172" s="298"/>
      <c r="E172" s="298"/>
      <c r="F172" s="298"/>
    </row>
    <row r="173" spans="4:6" ht="12.75">
      <c r="D173" s="298"/>
      <c r="E173" s="298"/>
      <c r="F173" s="298"/>
    </row>
    <row r="174" spans="4:6" ht="12.75">
      <c r="D174" s="298"/>
      <c r="E174" s="298"/>
      <c r="F174" s="298"/>
    </row>
    <row r="175" spans="4:6" ht="12.75">
      <c r="D175" s="298"/>
      <c r="E175" s="298"/>
      <c r="F175" s="298"/>
    </row>
    <row r="176" spans="4:6" ht="12.75">
      <c r="D176" s="298"/>
      <c r="E176" s="298"/>
      <c r="F176" s="298"/>
    </row>
    <row r="177" spans="4:6" ht="12.75">
      <c r="D177" s="298"/>
      <c r="E177" s="298"/>
      <c r="F177" s="298"/>
    </row>
    <row r="178" spans="4:6" ht="12.75">
      <c r="D178" s="298"/>
      <c r="E178" s="298"/>
      <c r="F178" s="298"/>
    </row>
  </sheetData>
  <sheetProtection/>
  <mergeCells count="15">
    <mergeCell ref="D1:F1"/>
    <mergeCell ref="D2:F2"/>
    <mergeCell ref="D3:F3"/>
    <mergeCell ref="D4:F4"/>
    <mergeCell ref="C5:F5"/>
    <mergeCell ref="A7:F7"/>
    <mergeCell ref="E11:F11"/>
    <mergeCell ref="A84:B84"/>
    <mergeCell ref="A110:F110"/>
    <mergeCell ref="A11:A13"/>
    <mergeCell ref="B11:B13"/>
    <mergeCell ref="C11:C13"/>
    <mergeCell ref="D11:D13"/>
    <mergeCell ref="E12:E13"/>
    <mergeCell ref="F12:F13"/>
  </mergeCells>
  <printOptions/>
  <pageMargins left="0.62" right="0.2" top="0.54" bottom="0.56" header="0" footer="0"/>
  <pageSetup fitToHeight="7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3">
      <selection activeCell="A28" sqref="A28:F28"/>
    </sheetView>
  </sheetViews>
  <sheetFormatPr defaultColWidth="9.00390625" defaultRowHeight="12.75"/>
  <cols>
    <col min="1" max="1" width="15.375" style="12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16"/>
    </row>
    <row r="2" spans="4:6" ht="15.75">
      <c r="D2" s="309" t="s">
        <v>104</v>
      </c>
      <c r="E2" s="309"/>
      <c r="F2" s="309"/>
    </row>
    <row r="3" spans="4:6" ht="15.75">
      <c r="D3" s="309" t="str">
        <f>додаток1!D2</f>
        <v>до  рішення сесії Тетіївської міської ради</v>
      </c>
      <c r="E3" s="309"/>
      <c r="F3" s="309"/>
    </row>
    <row r="4" spans="4:6" ht="31.5" customHeight="1">
      <c r="D4" s="310" t="str">
        <f>додаток1!D3</f>
        <v>"Про бюджет Тетіївської міської територіальної громади на 2021 рік" від 24.12.2020.№ 39-02-VIII</v>
      </c>
      <c r="E4" s="310"/>
      <c r="F4" s="310"/>
    </row>
    <row r="5" spans="4:8" ht="16.5" customHeight="1">
      <c r="D5" s="309"/>
      <c r="E5" s="309"/>
      <c r="F5" s="309"/>
      <c r="G5" s="185"/>
      <c r="H5" s="185"/>
    </row>
    <row r="6" spans="3:8" ht="15.75">
      <c r="C6" s="311"/>
      <c r="D6" s="311"/>
      <c r="E6" s="311"/>
      <c r="F6" s="311"/>
      <c r="G6" s="185"/>
      <c r="H6" s="185"/>
    </row>
    <row r="7" spans="1:6" s="175" customFormat="1" ht="30" customHeight="1">
      <c r="A7" s="328" t="s">
        <v>105</v>
      </c>
      <c r="B7" s="328"/>
      <c r="C7" s="328"/>
      <c r="D7" s="328"/>
      <c r="E7" s="328"/>
      <c r="F7" s="328"/>
    </row>
    <row r="8" spans="1:6" s="175" customFormat="1" ht="15.75" customHeight="1">
      <c r="A8" s="187">
        <f>додаток1!A8</f>
        <v>10508000000</v>
      </c>
      <c r="B8" s="186"/>
      <c r="C8" s="186"/>
      <c r="D8" s="188"/>
      <c r="E8" s="188"/>
      <c r="F8" s="188"/>
    </row>
    <row r="9" spans="1:6" s="175" customFormat="1" ht="15.75" customHeight="1">
      <c r="A9" s="94" t="s">
        <v>2</v>
      </c>
      <c r="B9" s="186"/>
      <c r="C9" s="186"/>
      <c r="D9" s="188"/>
      <c r="E9" s="188"/>
      <c r="F9" s="188"/>
    </row>
    <row r="10" spans="1:6" s="176" customFormat="1" ht="15.75" customHeight="1">
      <c r="A10" s="189"/>
      <c r="F10" s="74" t="s">
        <v>3</v>
      </c>
    </row>
    <row r="11" spans="1:6" s="177" customFormat="1" ht="33.75" customHeight="1">
      <c r="A11" s="315" t="s">
        <v>4</v>
      </c>
      <c r="B11" s="303" t="s">
        <v>106</v>
      </c>
      <c r="C11" s="324" t="s">
        <v>6</v>
      </c>
      <c r="D11" s="326" t="s">
        <v>7</v>
      </c>
      <c r="E11" s="314" t="s">
        <v>8</v>
      </c>
      <c r="F11" s="315"/>
    </row>
    <row r="12" spans="1:6" s="178" customFormat="1" ht="42" customHeight="1">
      <c r="A12" s="315"/>
      <c r="B12" s="323"/>
      <c r="C12" s="325"/>
      <c r="D12" s="327"/>
      <c r="E12" s="275" t="s">
        <v>107</v>
      </c>
      <c r="F12" s="190" t="s">
        <v>108</v>
      </c>
    </row>
    <row r="13" spans="1:6" s="179" customFormat="1" ht="15.75" customHeight="1">
      <c r="A13" s="191">
        <v>1</v>
      </c>
      <c r="B13" s="191">
        <v>2</v>
      </c>
      <c r="C13" s="191">
        <v>6</v>
      </c>
      <c r="D13" s="191">
        <v>3</v>
      </c>
      <c r="E13" s="191">
        <v>4</v>
      </c>
      <c r="F13" s="191">
        <v>5</v>
      </c>
    </row>
    <row r="14" spans="1:6" s="180" customFormat="1" ht="15.75" customHeight="1">
      <c r="A14" s="316" t="s">
        <v>109</v>
      </c>
      <c r="B14" s="317"/>
      <c r="C14" s="317"/>
      <c r="D14" s="317"/>
      <c r="E14" s="317"/>
      <c r="F14" s="318"/>
    </row>
    <row r="15" spans="1:6" s="7" customFormat="1" ht="24" customHeight="1">
      <c r="A15" s="197">
        <v>200000</v>
      </c>
      <c r="B15" s="276" t="s">
        <v>110</v>
      </c>
      <c r="C15" s="277">
        <f>D15+E15</f>
        <v>0</v>
      </c>
      <c r="D15" s="193">
        <f>D16+D20+D23</f>
        <v>-7666464</v>
      </c>
      <c r="E15" s="193">
        <f>E16+E20+E23</f>
        <v>7666464</v>
      </c>
      <c r="F15" s="193">
        <f>F16+F20+F23</f>
        <v>7666464</v>
      </c>
    </row>
    <row r="16" spans="1:6" s="7" customFormat="1" ht="24" customHeight="1">
      <c r="A16" s="197">
        <v>203000</v>
      </c>
      <c r="B16" s="276" t="s">
        <v>111</v>
      </c>
      <c r="C16" s="277">
        <f aca="true" t="shared" si="0" ref="C16:C36">D16+E16</f>
        <v>0</v>
      </c>
      <c r="D16" s="193">
        <f>D18-D19</f>
        <v>0</v>
      </c>
      <c r="E16" s="193">
        <f>E18-E19</f>
        <v>0</v>
      </c>
      <c r="F16" s="193">
        <f>F18-F19</f>
        <v>0</v>
      </c>
    </row>
    <row r="17" spans="1:6" s="7" customFormat="1" ht="34.5" customHeight="1">
      <c r="A17" s="197">
        <v>203400</v>
      </c>
      <c r="B17" s="276" t="s">
        <v>112</v>
      </c>
      <c r="C17" s="277">
        <f>C18-C19</f>
        <v>0</v>
      </c>
      <c r="D17" s="193">
        <f>D18-D19</f>
        <v>0</v>
      </c>
      <c r="E17" s="193">
        <f>E18-E19</f>
        <v>0</v>
      </c>
      <c r="F17" s="193">
        <f>F18-F19</f>
        <v>0</v>
      </c>
    </row>
    <row r="18" spans="1:6" s="7" customFormat="1" ht="24" customHeight="1">
      <c r="A18" s="194">
        <v>203410</v>
      </c>
      <c r="B18" s="278" t="s">
        <v>113</v>
      </c>
      <c r="C18" s="277">
        <f t="shared" si="0"/>
        <v>0</v>
      </c>
      <c r="D18" s="195"/>
      <c r="E18" s="195"/>
      <c r="F18" s="195"/>
    </row>
    <row r="19" spans="1:6" s="7" customFormat="1" ht="24" customHeight="1">
      <c r="A19" s="194">
        <v>203420</v>
      </c>
      <c r="B19" s="278" t="s">
        <v>114</v>
      </c>
      <c r="C19" s="277">
        <f t="shared" si="0"/>
        <v>0</v>
      </c>
      <c r="D19" s="195"/>
      <c r="E19" s="195"/>
      <c r="F19" s="195"/>
    </row>
    <row r="20" spans="1:6" s="7" customFormat="1" ht="51" customHeight="1">
      <c r="A20" s="197">
        <v>205000</v>
      </c>
      <c r="B20" s="276" t="s">
        <v>115</v>
      </c>
      <c r="C20" s="277">
        <f t="shared" si="0"/>
        <v>0</v>
      </c>
      <c r="D20" s="193">
        <f>D21-D22</f>
        <v>0</v>
      </c>
      <c r="E20" s="193">
        <f>E21-E22</f>
        <v>0</v>
      </c>
      <c r="F20" s="193">
        <f>F21-F22</f>
        <v>0</v>
      </c>
    </row>
    <row r="21" spans="1:6" s="176" customFormat="1" ht="24" customHeight="1">
      <c r="A21" s="194">
        <v>205100</v>
      </c>
      <c r="B21" s="278" t="s">
        <v>116</v>
      </c>
      <c r="C21" s="277">
        <f t="shared" si="0"/>
        <v>0</v>
      </c>
      <c r="D21" s="195"/>
      <c r="E21" s="195"/>
      <c r="F21" s="195"/>
    </row>
    <row r="22" spans="1:6" s="176" customFormat="1" ht="24" customHeight="1">
      <c r="A22" s="194">
        <v>205200</v>
      </c>
      <c r="B22" s="278" t="s">
        <v>117</v>
      </c>
      <c r="C22" s="277">
        <f t="shared" si="0"/>
        <v>0</v>
      </c>
      <c r="D22" s="195"/>
      <c r="E22" s="195"/>
      <c r="F22" s="195"/>
    </row>
    <row r="23" spans="1:6" s="176" customFormat="1" ht="37.5" customHeight="1">
      <c r="A23" s="197">
        <v>208000</v>
      </c>
      <c r="B23" s="276" t="s">
        <v>118</v>
      </c>
      <c r="C23" s="277">
        <f t="shared" si="0"/>
        <v>0</v>
      </c>
      <c r="D23" s="193">
        <f>D24-D25+D26</f>
        <v>-7666464</v>
      </c>
      <c r="E23" s="193">
        <f>E24-E25+E26</f>
        <v>7666464</v>
      </c>
      <c r="F23" s="193">
        <f>F24-F25+F26</f>
        <v>7666464</v>
      </c>
    </row>
    <row r="24" spans="1:6" s="176" customFormat="1" ht="24.75" customHeight="1">
      <c r="A24" s="194">
        <v>208100</v>
      </c>
      <c r="B24" s="278" t="s">
        <v>116</v>
      </c>
      <c r="C24" s="277">
        <f t="shared" si="0"/>
        <v>0</v>
      </c>
      <c r="D24" s="195"/>
      <c r="E24" s="195"/>
      <c r="F24" s="195"/>
    </row>
    <row r="25" spans="1:6" s="176" customFormat="1" ht="24.75" customHeight="1">
      <c r="A25" s="194">
        <v>208200</v>
      </c>
      <c r="B25" s="278" t="s">
        <v>117</v>
      </c>
      <c r="C25" s="277">
        <f t="shared" si="0"/>
        <v>0</v>
      </c>
      <c r="D25" s="279"/>
      <c r="E25" s="195"/>
      <c r="F25" s="195"/>
    </row>
    <row r="26" spans="1:6" s="176" customFormat="1" ht="43.5" customHeight="1">
      <c r="A26" s="194">
        <v>208400</v>
      </c>
      <c r="B26" s="278" t="s">
        <v>119</v>
      </c>
      <c r="C26" s="280">
        <f t="shared" si="0"/>
        <v>0</v>
      </c>
      <c r="D26" s="195">
        <v>-7666464</v>
      </c>
      <c r="E26" s="195">
        <v>7666464</v>
      </c>
      <c r="F26" s="195">
        <v>7666464</v>
      </c>
    </row>
    <row r="27" spans="1:6" s="7" customFormat="1" ht="28.5" customHeight="1">
      <c r="A27" s="197"/>
      <c r="B27" s="276" t="s">
        <v>120</v>
      </c>
      <c r="C27" s="277">
        <f t="shared" si="0"/>
        <v>0</v>
      </c>
      <c r="D27" s="193">
        <f>D15</f>
        <v>-7666464</v>
      </c>
      <c r="E27" s="193">
        <f>E15</f>
        <v>7666464</v>
      </c>
      <c r="F27" s="193">
        <v>1871464</v>
      </c>
    </row>
    <row r="28" spans="1:6" s="7" customFormat="1" ht="28.5" customHeight="1">
      <c r="A28" s="319" t="s">
        <v>121</v>
      </c>
      <c r="B28" s="320"/>
      <c r="C28" s="320"/>
      <c r="D28" s="320"/>
      <c r="E28" s="320"/>
      <c r="F28" s="321"/>
    </row>
    <row r="29" spans="1:6" s="7" customFormat="1" ht="31.5" customHeight="1">
      <c r="A29" s="197">
        <v>600000</v>
      </c>
      <c r="B29" s="276" t="s">
        <v>122</v>
      </c>
      <c r="C29" s="277">
        <f t="shared" si="0"/>
        <v>0</v>
      </c>
      <c r="D29" s="193">
        <f>D20+D23</f>
        <v>-7666464</v>
      </c>
      <c r="E29" s="193">
        <f>E20+E23</f>
        <v>7666464</v>
      </c>
      <c r="F29" s="193">
        <f>F20+F23</f>
        <v>7666464</v>
      </c>
    </row>
    <row r="30" spans="1:7" s="7" customFormat="1" ht="21.75" customHeight="1">
      <c r="A30" s="197">
        <v>602000</v>
      </c>
      <c r="B30" s="276" t="s">
        <v>123</v>
      </c>
      <c r="C30" s="277">
        <f t="shared" si="0"/>
        <v>0</v>
      </c>
      <c r="D30" s="193">
        <f>D31-D32+D33</f>
        <v>-7666464</v>
      </c>
      <c r="E30" s="193">
        <f>E31-E32+E33</f>
        <v>7666464</v>
      </c>
      <c r="F30" s="193">
        <f>F31-F32+F33</f>
        <v>7666464</v>
      </c>
      <c r="G30" s="176"/>
    </row>
    <row r="31" spans="1:6" s="7" customFormat="1" ht="24" customHeight="1">
      <c r="A31" s="194">
        <v>602100</v>
      </c>
      <c r="B31" s="278" t="s">
        <v>116</v>
      </c>
      <c r="C31" s="277">
        <f t="shared" si="0"/>
        <v>0</v>
      </c>
      <c r="D31" s="195">
        <f aca="true" t="shared" si="1" ref="D31:F32">D21+D24</f>
        <v>0</v>
      </c>
      <c r="E31" s="195">
        <f t="shared" si="1"/>
        <v>0</v>
      </c>
      <c r="F31" s="195">
        <f t="shared" si="1"/>
        <v>0</v>
      </c>
    </row>
    <row r="32" spans="1:6" s="7" customFormat="1" ht="25.5" customHeight="1">
      <c r="A32" s="194">
        <v>602200</v>
      </c>
      <c r="B32" s="278" t="s">
        <v>117</v>
      </c>
      <c r="C32" s="277">
        <f t="shared" si="0"/>
        <v>0</v>
      </c>
      <c r="D32" s="195">
        <f t="shared" si="1"/>
        <v>0</v>
      </c>
      <c r="E32" s="195">
        <f t="shared" si="1"/>
        <v>0</v>
      </c>
      <c r="F32" s="195">
        <f t="shared" si="1"/>
        <v>0</v>
      </c>
    </row>
    <row r="33" spans="1:6" s="7" customFormat="1" ht="53.25" customHeight="1">
      <c r="A33" s="194">
        <v>602400</v>
      </c>
      <c r="B33" s="278" t="s">
        <v>119</v>
      </c>
      <c r="C33" s="280">
        <f t="shared" si="0"/>
        <v>0</v>
      </c>
      <c r="D33" s="195">
        <f>D26</f>
        <v>-7666464</v>
      </c>
      <c r="E33" s="195">
        <f>E26</f>
        <v>7666464</v>
      </c>
      <c r="F33" s="195">
        <f>F26</f>
        <v>7666464</v>
      </c>
    </row>
    <row r="34" spans="1:6" s="176" customFormat="1" ht="31.5" customHeight="1">
      <c r="A34" s="197">
        <v>603000</v>
      </c>
      <c r="B34" s="276" t="s">
        <v>124</v>
      </c>
      <c r="C34" s="277">
        <f t="shared" si="0"/>
        <v>0</v>
      </c>
      <c r="D34" s="193">
        <v>0</v>
      </c>
      <c r="E34" s="193">
        <v>0</v>
      </c>
      <c r="F34" s="193">
        <v>0</v>
      </c>
    </row>
    <row r="35" spans="1:6" s="176" customFormat="1" ht="31.5" customHeight="1">
      <c r="A35" s="194">
        <v>603000</v>
      </c>
      <c r="B35" s="278" t="s">
        <v>124</v>
      </c>
      <c r="C35" s="277">
        <f t="shared" si="0"/>
        <v>0</v>
      </c>
      <c r="D35" s="195">
        <v>0</v>
      </c>
      <c r="E35" s="195">
        <v>0</v>
      </c>
      <c r="F35" s="195">
        <v>0</v>
      </c>
    </row>
    <row r="36" spans="1:6" s="7" customFormat="1" ht="31.5" customHeight="1">
      <c r="A36" s="192" t="s">
        <v>101</v>
      </c>
      <c r="B36" s="276" t="s">
        <v>120</v>
      </c>
      <c r="C36" s="277">
        <f t="shared" si="0"/>
        <v>0</v>
      </c>
      <c r="D36" s="193">
        <f>D15</f>
        <v>-7666464</v>
      </c>
      <c r="E36" s="193">
        <f>E15</f>
        <v>7666464</v>
      </c>
      <c r="F36" s="193">
        <f>F15</f>
        <v>7666464</v>
      </c>
    </row>
    <row r="37" spans="1:6" s="176" customFormat="1" ht="62.25" customHeight="1">
      <c r="A37" s="322" t="str">
        <f>додаток1!A110</f>
        <v>Міський голова                                                         Б. БАЛАГУРА</v>
      </c>
      <c r="B37" s="322"/>
      <c r="C37" s="322"/>
      <c r="D37" s="322"/>
      <c r="E37" s="322"/>
      <c r="F37" s="322"/>
    </row>
    <row r="38" s="176" customFormat="1" ht="23.25" customHeight="1">
      <c r="A38" s="189"/>
    </row>
    <row r="39" spans="1:5" s="176" customFormat="1" ht="15.75">
      <c r="A39" s="189"/>
      <c r="D39" s="281"/>
      <c r="E39" s="281"/>
    </row>
    <row r="40" s="176" customFormat="1" ht="15.75">
      <c r="A40" s="189"/>
    </row>
    <row r="41" s="176" customFormat="1" ht="15.75">
      <c r="A41" s="189"/>
    </row>
    <row r="42" s="176" customFormat="1" ht="15.75">
      <c r="A42" s="189"/>
    </row>
    <row r="43" s="176" customFormat="1" ht="15.75">
      <c r="A43" s="189"/>
    </row>
    <row r="44" s="176" customFormat="1" ht="15.75">
      <c r="A44" s="189"/>
    </row>
    <row r="45" s="176" customFormat="1" ht="15.75">
      <c r="A45" s="189"/>
    </row>
    <row r="46" s="176" customFormat="1" ht="15.75">
      <c r="A46" s="189"/>
    </row>
    <row r="47" s="176" customFormat="1" ht="15.75">
      <c r="A47" s="189"/>
    </row>
    <row r="48" s="176" customFormat="1" ht="15.75">
      <c r="A48" s="189"/>
    </row>
    <row r="49" s="176" customFormat="1" ht="15.75">
      <c r="A49" s="189"/>
    </row>
    <row r="50" s="176" customFormat="1" ht="15.75">
      <c r="A50" s="189"/>
    </row>
    <row r="51" s="176" customFormat="1" ht="15.75">
      <c r="A51" s="189"/>
    </row>
    <row r="52" s="176" customFormat="1" ht="15.75">
      <c r="A52" s="189"/>
    </row>
    <row r="53" s="176" customFormat="1" ht="15.75">
      <c r="A53" s="189"/>
    </row>
    <row r="54" s="176" customFormat="1" ht="15.75">
      <c r="A54" s="189"/>
    </row>
    <row r="55" s="176" customFormat="1" ht="15.75">
      <c r="A55" s="189"/>
    </row>
    <row r="56" s="176" customFormat="1" ht="15.75">
      <c r="A56" s="189"/>
    </row>
    <row r="57" s="176" customFormat="1" ht="15.75">
      <c r="A57" s="189"/>
    </row>
    <row r="58" s="176" customFormat="1" ht="15.75">
      <c r="A58" s="189"/>
    </row>
    <row r="59" s="176" customFormat="1" ht="15.75">
      <c r="A59" s="189"/>
    </row>
    <row r="60" s="176" customFormat="1" ht="15.75">
      <c r="A60" s="189"/>
    </row>
    <row r="61" s="176" customFormat="1" ht="15.75">
      <c r="A61" s="189"/>
    </row>
    <row r="62" s="176" customFormat="1" ht="15.75">
      <c r="A62" s="189"/>
    </row>
    <row r="63" s="176" customFormat="1" ht="15.75">
      <c r="A63" s="189"/>
    </row>
    <row r="64" s="176" customFormat="1" ht="15.75">
      <c r="A64" s="189"/>
    </row>
    <row r="65" s="176" customFormat="1" ht="15.75">
      <c r="A65" s="189"/>
    </row>
    <row r="66" s="176" customFormat="1" ht="15.75">
      <c r="A66" s="189"/>
    </row>
    <row r="67" s="176" customFormat="1" ht="15.75">
      <c r="A67" s="189"/>
    </row>
    <row r="68" s="176" customFormat="1" ht="15.75">
      <c r="A68" s="189"/>
    </row>
    <row r="69" s="176" customFormat="1" ht="15.75">
      <c r="A69" s="189"/>
    </row>
  </sheetData>
  <sheetProtection/>
  <mergeCells count="14">
    <mergeCell ref="D2:F2"/>
    <mergeCell ref="D3:F3"/>
    <mergeCell ref="D4:F4"/>
    <mergeCell ref="D5:F5"/>
    <mergeCell ref="C6:F6"/>
    <mergeCell ref="A7:F7"/>
    <mergeCell ref="E11:F11"/>
    <mergeCell ref="A14:F14"/>
    <mergeCell ref="A28:F28"/>
    <mergeCell ref="A37:F37"/>
    <mergeCell ref="A11:A12"/>
    <mergeCell ref="B11:B12"/>
    <mergeCell ref="C11:C12"/>
    <mergeCell ref="D11:D12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zoomScale="68" zoomScaleNormal="68" zoomScalePageLayoutView="0" workbookViewId="0" topLeftCell="A1">
      <pane xSplit="4" ySplit="15" topLeftCell="G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9" sqref="M9"/>
    </sheetView>
  </sheetViews>
  <sheetFormatPr defaultColWidth="9.00390625" defaultRowHeight="12.75"/>
  <cols>
    <col min="1" max="1" width="12.75390625" style="241" customWidth="1"/>
    <col min="2" max="2" width="12.125" style="242" customWidth="1"/>
    <col min="3" max="3" width="12.625" style="242" customWidth="1"/>
    <col min="4" max="4" width="73.75390625" style="228" customWidth="1"/>
    <col min="5" max="5" width="19.75390625" style="2" customWidth="1"/>
    <col min="6" max="6" width="18.625" style="2" customWidth="1"/>
    <col min="7" max="7" width="16.375" style="2" customWidth="1"/>
    <col min="8" max="8" width="16.75390625" style="2" customWidth="1"/>
    <col min="9" max="9" width="10.125" style="2" customWidth="1"/>
    <col min="10" max="11" width="15.375" style="2" customWidth="1"/>
    <col min="12" max="12" width="14.125" style="2" customWidth="1"/>
    <col min="13" max="13" width="11.1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16" bestFit="1" customWidth="1"/>
    <col min="18" max="16384" width="9.125" style="16" customWidth="1"/>
  </cols>
  <sheetData>
    <row r="1" spans="12:16" ht="23.25" customHeight="1">
      <c r="L1" s="239"/>
      <c r="M1" s="345" t="s">
        <v>125</v>
      </c>
      <c r="N1" s="345"/>
      <c r="O1" s="345"/>
      <c r="P1" s="345"/>
    </row>
    <row r="2" spans="4:16" ht="21" customHeight="1">
      <c r="D2" s="16"/>
      <c r="L2" s="239"/>
      <c r="M2" s="345" t="str">
        <f>додаток1!D2</f>
        <v>до  рішення сесії Тетіївської міської ради</v>
      </c>
      <c r="N2" s="345"/>
      <c r="O2" s="345"/>
      <c r="P2" s="345"/>
    </row>
    <row r="3" spans="4:16" ht="19.5" customHeight="1">
      <c r="D3" s="227"/>
      <c r="L3" s="264">
        <f>додаток1!C3</f>
        <v>0</v>
      </c>
      <c r="M3" s="346" t="str">
        <f>додаток1!D3</f>
        <v>"Про бюджет Тетіївської міської територіальної громади на 2021 рік" від 24.12.2020.№ 39-02-VIII</v>
      </c>
      <c r="N3" s="346"/>
      <c r="O3" s="346"/>
      <c r="P3" s="346"/>
    </row>
    <row r="4" spans="12:16" ht="18.75" customHeight="1">
      <c r="L4" s="239"/>
      <c r="M4" s="345">
        <f>додаток1!D4</f>
        <v>0</v>
      </c>
      <c r="N4" s="345"/>
      <c r="O4" s="345"/>
      <c r="P4" s="345"/>
    </row>
    <row r="5" spans="12:16" ht="21" customHeight="1">
      <c r="L5" s="345">
        <f>додаток1!C5</f>
        <v>0</v>
      </c>
      <c r="M5" s="345"/>
      <c r="N5" s="345"/>
      <c r="O5" s="345"/>
      <c r="P5" s="345"/>
    </row>
    <row r="6" spans="10:16" ht="18" customHeight="1">
      <c r="J6" s="183"/>
      <c r="K6" s="183"/>
      <c r="L6" s="309"/>
      <c r="M6" s="309"/>
      <c r="N6" s="309"/>
      <c r="O6" s="309"/>
      <c r="P6" s="309"/>
    </row>
    <row r="7" spans="1:16" s="3" customFormat="1" ht="21.75" customHeight="1">
      <c r="A7" s="243"/>
      <c r="B7" s="338" t="s">
        <v>126</v>
      </c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</row>
    <row r="8" spans="1:16" s="3" customFormat="1" ht="25.5" customHeight="1">
      <c r="A8" s="340">
        <f>додаток1!A8</f>
        <v>10508000000</v>
      </c>
      <c r="B8" s="340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s="3" customFormat="1" ht="25.5" customHeight="1">
      <c r="A9" s="341" t="s">
        <v>2</v>
      </c>
      <c r="B9" s="341"/>
      <c r="C9" s="246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ht="37.5" customHeight="1">
      <c r="P10" s="78" t="s">
        <v>3</v>
      </c>
    </row>
    <row r="11" spans="1:16" s="230" customFormat="1" ht="32.25" customHeight="1">
      <c r="A11" s="333" t="s">
        <v>127</v>
      </c>
      <c r="B11" s="336" t="s">
        <v>128</v>
      </c>
      <c r="C11" s="303" t="s">
        <v>129</v>
      </c>
      <c r="D11" s="337" t="s">
        <v>130</v>
      </c>
      <c r="E11" s="342" t="s">
        <v>7</v>
      </c>
      <c r="F11" s="343"/>
      <c r="G11" s="343"/>
      <c r="H11" s="343"/>
      <c r="I11" s="344"/>
      <c r="J11" s="329" t="s">
        <v>131</v>
      </c>
      <c r="K11" s="329"/>
      <c r="L11" s="329"/>
      <c r="M11" s="329"/>
      <c r="N11" s="329"/>
      <c r="O11" s="329"/>
      <c r="P11" s="329" t="s">
        <v>132</v>
      </c>
    </row>
    <row r="12" spans="1:16" s="230" customFormat="1" ht="12.75" customHeight="1">
      <c r="A12" s="334"/>
      <c r="B12" s="336"/>
      <c r="C12" s="303"/>
      <c r="D12" s="337"/>
      <c r="E12" s="329" t="s">
        <v>6</v>
      </c>
      <c r="F12" s="330" t="s">
        <v>133</v>
      </c>
      <c r="G12" s="329" t="s">
        <v>134</v>
      </c>
      <c r="H12" s="329"/>
      <c r="I12" s="330" t="s">
        <v>135</v>
      </c>
      <c r="J12" s="329" t="s">
        <v>6</v>
      </c>
      <c r="K12" s="330" t="s">
        <v>136</v>
      </c>
      <c r="L12" s="330" t="s">
        <v>133</v>
      </c>
      <c r="M12" s="329" t="s">
        <v>134</v>
      </c>
      <c r="N12" s="329"/>
      <c r="O12" s="330" t="s">
        <v>135</v>
      </c>
      <c r="P12" s="329"/>
    </row>
    <row r="13" spans="1:16" s="230" customFormat="1" ht="47.25" customHeight="1">
      <c r="A13" s="334"/>
      <c r="B13" s="336"/>
      <c r="C13" s="303"/>
      <c r="D13" s="337"/>
      <c r="E13" s="329"/>
      <c r="F13" s="331"/>
      <c r="G13" s="329" t="s">
        <v>137</v>
      </c>
      <c r="H13" s="329" t="s">
        <v>138</v>
      </c>
      <c r="I13" s="331"/>
      <c r="J13" s="329"/>
      <c r="K13" s="331"/>
      <c r="L13" s="331"/>
      <c r="M13" s="329" t="s">
        <v>137</v>
      </c>
      <c r="N13" s="329" t="s">
        <v>138</v>
      </c>
      <c r="O13" s="331"/>
      <c r="P13" s="329"/>
    </row>
    <row r="14" spans="1:16" s="230" customFormat="1" ht="67.5" customHeight="1">
      <c r="A14" s="335"/>
      <c r="B14" s="336"/>
      <c r="C14" s="303"/>
      <c r="D14" s="337"/>
      <c r="E14" s="329"/>
      <c r="F14" s="332"/>
      <c r="G14" s="329"/>
      <c r="H14" s="329"/>
      <c r="I14" s="332"/>
      <c r="J14" s="329"/>
      <c r="K14" s="332"/>
      <c r="L14" s="332"/>
      <c r="M14" s="329"/>
      <c r="N14" s="329"/>
      <c r="O14" s="332"/>
      <c r="P14" s="329"/>
    </row>
    <row r="15" spans="1:16" s="3" customFormat="1" ht="15.75">
      <c r="A15" s="247">
        <v>1</v>
      </c>
      <c r="B15" s="102">
        <v>2</v>
      </c>
      <c r="C15" s="102" t="s">
        <v>139</v>
      </c>
      <c r="D15" s="103">
        <v>4</v>
      </c>
      <c r="E15" s="103">
        <v>5</v>
      </c>
      <c r="F15" s="103">
        <v>6</v>
      </c>
      <c r="G15" s="103">
        <v>7</v>
      </c>
      <c r="H15" s="103">
        <v>8</v>
      </c>
      <c r="I15" s="103">
        <v>9</v>
      </c>
      <c r="J15" s="265">
        <v>10</v>
      </c>
      <c r="K15" s="265">
        <v>11</v>
      </c>
      <c r="L15" s="103">
        <v>12</v>
      </c>
      <c r="M15" s="103">
        <v>13</v>
      </c>
      <c r="N15" s="103">
        <v>14</v>
      </c>
      <c r="O15" s="103">
        <v>15</v>
      </c>
      <c r="P15" s="266">
        <v>16</v>
      </c>
    </row>
    <row r="16" spans="1:16" s="231" customFormat="1" ht="25.5" customHeight="1">
      <c r="A16" s="248" t="s">
        <v>140</v>
      </c>
      <c r="B16" s="248"/>
      <c r="C16" s="248"/>
      <c r="D16" s="249" t="s">
        <v>141</v>
      </c>
      <c r="E16" s="250">
        <f>E17</f>
        <v>68536736</v>
      </c>
      <c r="F16" s="250">
        <f aca="true" t="shared" si="0" ref="F16:P16">F17</f>
        <v>68536736</v>
      </c>
      <c r="G16" s="250">
        <f t="shared" si="0"/>
        <v>31610500</v>
      </c>
      <c r="H16" s="250">
        <f t="shared" si="0"/>
        <v>811000</v>
      </c>
      <c r="I16" s="250">
        <f t="shared" si="0"/>
        <v>0</v>
      </c>
      <c r="J16" s="250">
        <f t="shared" si="0"/>
        <v>6198200</v>
      </c>
      <c r="K16" s="250">
        <f t="shared" si="0"/>
        <v>6095000</v>
      </c>
      <c r="L16" s="250">
        <f t="shared" si="0"/>
        <v>103200</v>
      </c>
      <c r="M16" s="250">
        <f t="shared" si="0"/>
        <v>0</v>
      </c>
      <c r="N16" s="250">
        <f t="shared" si="0"/>
        <v>0</v>
      </c>
      <c r="O16" s="250">
        <f t="shared" si="0"/>
        <v>6095000</v>
      </c>
      <c r="P16" s="250">
        <f t="shared" si="0"/>
        <v>74734936</v>
      </c>
    </row>
    <row r="17" spans="1:16" s="232" customFormat="1" ht="25.5" customHeight="1">
      <c r="A17" s="251" t="s">
        <v>142</v>
      </c>
      <c r="B17" s="251"/>
      <c r="C17" s="251"/>
      <c r="D17" s="252" t="s">
        <v>141</v>
      </c>
      <c r="E17" s="253">
        <f>SUM(E18:E37)</f>
        <v>68536736</v>
      </c>
      <c r="F17" s="253">
        <f>SUM(F18:F37)</f>
        <v>68536736</v>
      </c>
      <c r="G17" s="253">
        <f aca="true" t="shared" si="1" ref="G17:P17">SUM(G18:G37)</f>
        <v>31610500</v>
      </c>
      <c r="H17" s="253">
        <f t="shared" si="1"/>
        <v>811000</v>
      </c>
      <c r="I17" s="253">
        <f t="shared" si="1"/>
        <v>0</v>
      </c>
      <c r="J17" s="253">
        <f t="shared" si="1"/>
        <v>6198200</v>
      </c>
      <c r="K17" s="253">
        <f t="shared" si="1"/>
        <v>6095000</v>
      </c>
      <c r="L17" s="253">
        <f t="shared" si="1"/>
        <v>103200</v>
      </c>
      <c r="M17" s="253">
        <f t="shared" si="1"/>
        <v>0</v>
      </c>
      <c r="N17" s="253">
        <f t="shared" si="1"/>
        <v>0</v>
      </c>
      <c r="O17" s="253">
        <f t="shared" si="1"/>
        <v>6095000</v>
      </c>
      <c r="P17" s="253">
        <f t="shared" si="1"/>
        <v>74734936</v>
      </c>
    </row>
    <row r="18" spans="1:16" s="233" customFormat="1" ht="69" customHeight="1">
      <c r="A18" s="41" t="s">
        <v>143</v>
      </c>
      <c r="B18" s="41" t="s">
        <v>144</v>
      </c>
      <c r="C18" s="41" t="s">
        <v>145</v>
      </c>
      <c r="D18" s="115" t="s">
        <v>146</v>
      </c>
      <c r="E18" s="254">
        <f>F18+I18</f>
        <v>39937836</v>
      </c>
      <c r="F18" s="255">
        <v>39937836</v>
      </c>
      <c r="G18" s="255">
        <v>31077000</v>
      </c>
      <c r="H18" s="255">
        <v>795000</v>
      </c>
      <c r="I18" s="255"/>
      <c r="J18" s="254">
        <f>L18+O18</f>
        <v>10000</v>
      </c>
      <c r="K18" s="255"/>
      <c r="L18" s="255">
        <v>10000</v>
      </c>
      <c r="M18" s="255"/>
      <c r="N18" s="255"/>
      <c r="O18" s="255"/>
      <c r="P18" s="267">
        <f aca="true" t="shared" si="2" ref="P18:P37">J18+E18</f>
        <v>39947836</v>
      </c>
    </row>
    <row r="19" spans="1:16" s="233" customFormat="1" ht="27" customHeight="1">
      <c r="A19" s="41" t="s">
        <v>147</v>
      </c>
      <c r="B19" s="41" t="s">
        <v>148</v>
      </c>
      <c r="C19" s="41" t="s">
        <v>149</v>
      </c>
      <c r="D19" s="53" t="s">
        <v>150</v>
      </c>
      <c r="E19" s="254">
        <f aca="true" t="shared" si="3" ref="E19:E37">F19+I19</f>
        <v>251200</v>
      </c>
      <c r="F19" s="255">
        <f>50000+101200+50000+50000</f>
        <v>251200</v>
      </c>
      <c r="G19" s="255"/>
      <c r="H19" s="255"/>
      <c r="I19" s="255"/>
      <c r="J19" s="254">
        <f aca="true" t="shared" si="4" ref="J19:J37">L19+O19</f>
        <v>0</v>
      </c>
      <c r="K19" s="255"/>
      <c r="L19" s="255"/>
      <c r="M19" s="255"/>
      <c r="N19" s="255"/>
      <c r="O19" s="255"/>
      <c r="P19" s="267">
        <f t="shared" si="2"/>
        <v>251200</v>
      </c>
    </row>
    <row r="20" spans="1:16" s="233" customFormat="1" ht="31.5" customHeight="1">
      <c r="A20" s="41" t="s">
        <v>151</v>
      </c>
      <c r="B20" s="41" t="s">
        <v>152</v>
      </c>
      <c r="C20" s="41" t="s">
        <v>153</v>
      </c>
      <c r="D20" s="115" t="s">
        <v>154</v>
      </c>
      <c r="E20" s="254">
        <f t="shared" si="3"/>
        <v>4260000</v>
      </c>
      <c r="F20" s="255">
        <v>4260000</v>
      </c>
      <c r="G20" s="255"/>
      <c r="H20" s="255"/>
      <c r="I20" s="255"/>
      <c r="J20" s="254">
        <f t="shared" si="4"/>
        <v>0</v>
      </c>
      <c r="K20" s="255"/>
      <c r="L20" s="255"/>
      <c r="M20" s="255"/>
      <c r="N20" s="255"/>
      <c r="O20" s="255"/>
      <c r="P20" s="267">
        <f t="shared" si="2"/>
        <v>4260000</v>
      </c>
    </row>
    <row r="21" spans="1:16" s="233" customFormat="1" ht="42.75" customHeight="1">
      <c r="A21" s="41" t="s">
        <v>155</v>
      </c>
      <c r="B21" s="41" t="s">
        <v>156</v>
      </c>
      <c r="C21" s="41" t="s">
        <v>157</v>
      </c>
      <c r="D21" s="53" t="s">
        <v>158</v>
      </c>
      <c r="E21" s="254">
        <f t="shared" si="3"/>
        <v>1500000</v>
      </c>
      <c r="F21" s="255">
        <v>1500000</v>
      </c>
      <c r="G21" s="255"/>
      <c r="H21" s="255"/>
      <c r="I21" s="255"/>
      <c r="J21" s="254">
        <f t="shared" si="4"/>
        <v>0</v>
      </c>
      <c r="K21" s="255"/>
      <c r="L21" s="255"/>
      <c r="M21" s="255"/>
      <c r="N21" s="255"/>
      <c r="O21" s="255"/>
      <c r="P21" s="267">
        <f t="shared" si="2"/>
        <v>1500000</v>
      </c>
    </row>
    <row r="22" spans="1:16" s="233" customFormat="1" ht="35.25" customHeight="1">
      <c r="A22" s="41" t="s">
        <v>159</v>
      </c>
      <c r="B22" s="41" t="s">
        <v>160</v>
      </c>
      <c r="C22" s="41" t="s">
        <v>161</v>
      </c>
      <c r="D22" s="53" t="s">
        <v>162</v>
      </c>
      <c r="E22" s="254">
        <f t="shared" si="3"/>
        <v>1076600</v>
      </c>
      <c r="F22" s="255">
        <f>300000+776600</f>
        <v>1076600</v>
      </c>
      <c r="G22" s="255"/>
      <c r="H22" s="255"/>
      <c r="I22" s="255"/>
      <c r="J22" s="254">
        <f t="shared" si="4"/>
        <v>0</v>
      </c>
      <c r="K22" s="255"/>
      <c r="L22" s="255"/>
      <c r="M22" s="255"/>
      <c r="N22" s="255"/>
      <c r="O22" s="255"/>
      <c r="P22" s="267">
        <f t="shared" si="2"/>
        <v>1076600</v>
      </c>
    </row>
    <row r="23" spans="1:16" s="233" customFormat="1" ht="42.75" customHeight="1">
      <c r="A23" s="41" t="s">
        <v>163</v>
      </c>
      <c r="B23" s="41" t="s">
        <v>164</v>
      </c>
      <c r="C23" s="41" t="s">
        <v>165</v>
      </c>
      <c r="D23" s="115" t="s">
        <v>166</v>
      </c>
      <c r="E23" s="254">
        <f t="shared" si="3"/>
        <v>800000</v>
      </c>
      <c r="F23" s="255">
        <v>800000</v>
      </c>
      <c r="G23" s="255"/>
      <c r="H23" s="255"/>
      <c r="I23" s="255"/>
      <c r="J23" s="254">
        <f t="shared" si="4"/>
        <v>0</v>
      </c>
      <c r="K23" s="255"/>
      <c r="L23" s="255"/>
      <c r="M23" s="255"/>
      <c r="N23" s="255"/>
      <c r="O23" s="255"/>
      <c r="P23" s="267">
        <f t="shared" si="2"/>
        <v>800000</v>
      </c>
    </row>
    <row r="24" spans="1:16" s="233" customFormat="1" ht="33" customHeight="1">
      <c r="A24" s="41" t="s">
        <v>167</v>
      </c>
      <c r="B24" s="41" t="s">
        <v>168</v>
      </c>
      <c r="C24" s="41" t="s">
        <v>169</v>
      </c>
      <c r="D24" s="53" t="s">
        <v>170</v>
      </c>
      <c r="E24" s="254">
        <f t="shared" si="3"/>
        <v>674800</v>
      </c>
      <c r="F24" s="255">
        <v>674800</v>
      </c>
      <c r="G24" s="255">
        <v>533500</v>
      </c>
      <c r="H24" s="255">
        <v>16000</v>
      </c>
      <c r="I24" s="255"/>
      <c r="J24" s="254">
        <f t="shared" si="4"/>
        <v>0</v>
      </c>
      <c r="K24" s="255"/>
      <c r="L24" s="255"/>
      <c r="M24" s="255"/>
      <c r="N24" s="255"/>
      <c r="O24" s="255"/>
      <c r="P24" s="267">
        <f t="shared" si="2"/>
        <v>674800</v>
      </c>
    </row>
    <row r="25" spans="1:16" s="233" customFormat="1" ht="42.75" customHeight="1">
      <c r="A25" s="41" t="s">
        <v>171</v>
      </c>
      <c r="B25" s="41" t="s">
        <v>172</v>
      </c>
      <c r="C25" s="41" t="s">
        <v>173</v>
      </c>
      <c r="D25" s="256" t="s">
        <v>174</v>
      </c>
      <c r="E25" s="254">
        <f t="shared" si="3"/>
        <v>8486300</v>
      </c>
      <c r="F25" s="255">
        <v>8486300</v>
      </c>
      <c r="G25" s="255"/>
      <c r="H25" s="255"/>
      <c r="I25" s="255"/>
      <c r="J25" s="254">
        <f t="shared" si="4"/>
        <v>0</v>
      </c>
      <c r="K25" s="255"/>
      <c r="L25" s="255"/>
      <c r="M25" s="255"/>
      <c r="N25" s="255"/>
      <c r="O25" s="255"/>
      <c r="P25" s="267">
        <f t="shared" si="2"/>
        <v>8486300</v>
      </c>
    </row>
    <row r="26" spans="1:16" s="233" customFormat="1" ht="42.75" customHeight="1">
      <c r="A26" s="41" t="s">
        <v>175</v>
      </c>
      <c r="B26" s="41" t="s">
        <v>176</v>
      </c>
      <c r="C26" s="41" t="s">
        <v>173</v>
      </c>
      <c r="D26" s="256" t="s">
        <v>177</v>
      </c>
      <c r="E26" s="254">
        <f t="shared" si="3"/>
        <v>1000000</v>
      </c>
      <c r="F26" s="255">
        <v>1000000</v>
      </c>
      <c r="G26" s="255"/>
      <c r="H26" s="255"/>
      <c r="I26" s="255"/>
      <c r="J26" s="254">
        <f t="shared" si="4"/>
        <v>0</v>
      </c>
      <c r="K26" s="255"/>
      <c r="L26" s="255"/>
      <c r="M26" s="255"/>
      <c r="N26" s="255"/>
      <c r="O26" s="255"/>
      <c r="P26" s="267">
        <f t="shared" si="2"/>
        <v>1000000</v>
      </c>
    </row>
    <row r="27" spans="1:16" s="233" customFormat="1" ht="33" customHeight="1">
      <c r="A27" s="41" t="s">
        <v>178</v>
      </c>
      <c r="B27" s="41" t="s">
        <v>179</v>
      </c>
      <c r="C27" s="41" t="s">
        <v>180</v>
      </c>
      <c r="D27" s="115" t="s">
        <v>181</v>
      </c>
      <c r="E27" s="254">
        <f t="shared" si="3"/>
        <v>1000000</v>
      </c>
      <c r="F27" s="255">
        <v>1000000</v>
      </c>
      <c r="G27" s="255"/>
      <c r="H27" s="255"/>
      <c r="I27" s="255"/>
      <c r="J27" s="254">
        <f t="shared" si="4"/>
        <v>0</v>
      </c>
      <c r="K27" s="255"/>
      <c r="L27" s="255"/>
      <c r="M27" s="255"/>
      <c r="N27" s="255"/>
      <c r="O27" s="255"/>
      <c r="P27" s="267">
        <f t="shared" si="2"/>
        <v>1000000</v>
      </c>
    </row>
    <row r="28" spans="1:16" s="233" customFormat="1" ht="24.75" customHeight="1">
      <c r="A28" s="41" t="s">
        <v>182</v>
      </c>
      <c r="B28" s="41" t="s">
        <v>183</v>
      </c>
      <c r="C28" s="41" t="s">
        <v>180</v>
      </c>
      <c r="D28" s="115" t="s">
        <v>184</v>
      </c>
      <c r="E28" s="254">
        <f t="shared" si="3"/>
        <v>8625000</v>
      </c>
      <c r="F28" s="255">
        <v>8625000</v>
      </c>
      <c r="G28" s="255"/>
      <c r="H28" s="255"/>
      <c r="I28" s="255"/>
      <c r="J28" s="254">
        <f t="shared" si="4"/>
        <v>0</v>
      </c>
      <c r="K28" s="255"/>
      <c r="L28" s="255"/>
      <c r="M28" s="255"/>
      <c r="N28" s="255"/>
      <c r="O28" s="255"/>
      <c r="P28" s="267">
        <f t="shared" si="2"/>
        <v>8625000</v>
      </c>
    </row>
    <row r="29" spans="1:16" s="233" customFormat="1" ht="33.75" customHeight="1">
      <c r="A29" s="41" t="s">
        <v>185</v>
      </c>
      <c r="B29" s="41" t="s">
        <v>186</v>
      </c>
      <c r="C29" s="41" t="s">
        <v>187</v>
      </c>
      <c r="D29" s="115" t="s">
        <v>188</v>
      </c>
      <c r="E29" s="254">
        <f t="shared" si="3"/>
        <v>0</v>
      </c>
      <c r="F29" s="255"/>
      <c r="G29" s="255"/>
      <c r="H29" s="255"/>
      <c r="I29" s="255"/>
      <c r="J29" s="254">
        <f t="shared" si="4"/>
        <v>300000</v>
      </c>
      <c r="K29" s="255">
        <v>300000</v>
      </c>
      <c r="L29" s="255"/>
      <c r="M29" s="255"/>
      <c r="N29" s="255"/>
      <c r="O29" s="255">
        <v>300000</v>
      </c>
      <c r="P29" s="267">
        <f t="shared" si="2"/>
        <v>300000</v>
      </c>
    </row>
    <row r="30" spans="1:16" s="233" customFormat="1" ht="26.25" customHeight="1">
      <c r="A30" s="41" t="s">
        <v>189</v>
      </c>
      <c r="B30" s="41" t="s">
        <v>190</v>
      </c>
      <c r="C30" s="41" t="s">
        <v>191</v>
      </c>
      <c r="D30" s="115" t="s">
        <v>192</v>
      </c>
      <c r="E30" s="254">
        <f t="shared" si="3"/>
        <v>120000</v>
      </c>
      <c r="F30" s="255">
        <v>120000</v>
      </c>
      <c r="G30" s="255"/>
      <c r="H30" s="255"/>
      <c r="I30" s="255"/>
      <c r="J30" s="254">
        <f t="shared" si="4"/>
        <v>0</v>
      </c>
      <c r="K30" s="255"/>
      <c r="L30" s="255"/>
      <c r="M30" s="255"/>
      <c r="N30" s="255"/>
      <c r="O30" s="255"/>
      <c r="P30" s="267">
        <f t="shared" si="2"/>
        <v>120000</v>
      </c>
    </row>
    <row r="31" spans="1:16" s="233" customFormat="1" ht="26.25" customHeight="1">
      <c r="A31" s="41" t="s">
        <v>387</v>
      </c>
      <c r="B31" s="41" t="s">
        <v>388</v>
      </c>
      <c r="C31" s="41" t="s">
        <v>389</v>
      </c>
      <c r="D31" s="115" t="s">
        <v>392</v>
      </c>
      <c r="E31" s="254"/>
      <c r="F31" s="255"/>
      <c r="G31" s="255"/>
      <c r="H31" s="255"/>
      <c r="I31" s="255"/>
      <c r="J31" s="254">
        <f t="shared" si="4"/>
        <v>5795000</v>
      </c>
      <c r="K31" s="255">
        <v>5795000</v>
      </c>
      <c r="L31" s="255"/>
      <c r="M31" s="255"/>
      <c r="N31" s="255"/>
      <c r="O31" s="255">
        <v>5795000</v>
      </c>
      <c r="P31" s="267">
        <f t="shared" si="2"/>
        <v>5795000</v>
      </c>
    </row>
    <row r="32" spans="1:16" s="233" customFormat="1" ht="35.25" customHeight="1">
      <c r="A32" s="41" t="s">
        <v>193</v>
      </c>
      <c r="B32" s="41" t="s">
        <v>194</v>
      </c>
      <c r="C32" s="41" t="s">
        <v>195</v>
      </c>
      <c r="D32" s="53" t="s">
        <v>196</v>
      </c>
      <c r="E32" s="254">
        <f t="shared" si="3"/>
        <v>500000</v>
      </c>
      <c r="F32" s="255">
        <v>500000</v>
      </c>
      <c r="G32" s="255"/>
      <c r="H32" s="255"/>
      <c r="I32" s="255"/>
      <c r="J32" s="254">
        <f t="shared" si="4"/>
        <v>0</v>
      </c>
      <c r="K32" s="255"/>
      <c r="L32" s="255"/>
      <c r="M32" s="255"/>
      <c r="N32" s="255"/>
      <c r="O32" s="255"/>
      <c r="P32" s="267">
        <f t="shared" si="2"/>
        <v>500000</v>
      </c>
    </row>
    <row r="33" spans="1:16" s="233" customFormat="1" ht="27" customHeight="1">
      <c r="A33" s="41" t="s">
        <v>197</v>
      </c>
      <c r="B33" s="41" t="s">
        <v>198</v>
      </c>
      <c r="C33" s="41" t="s">
        <v>195</v>
      </c>
      <c r="D33" s="53" t="s">
        <v>199</v>
      </c>
      <c r="E33" s="254">
        <f t="shared" si="3"/>
        <v>30000</v>
      </c>
      <c r="F33" s="255">
        <v>30000</v>
      </c>
      <c r="G33" s="255"/>
      <c r="H33" s="255"/>
      <c r="I33" s="255"/>
      <c r="J33" s="254">
        <f t="shared" si="4"/>
        <v>0</v>
      </c>
      <c r="K33" s="255"/>
      <c r="L33" s="255"/>
      <c r="M33" s="255"/>
      <c r="N33" s="255"/>
      <c r="O33" s="255"/>
      <c r="P33" s="267">
        <f t="shared" si="2"/>
        <v>30000</v>
      </c>
    </row>
    <row r="34" spans="1:16" s="233" customFormat="1" ht="24.75" customHeight="1">
      <c r="A34" s="41" t="s">
        <v>200</v>
      </c>
      <c r="B34" s="41" t="s">
        <v>201</v>
      </c>
      <c r="C34" s="41" t="s">
        <v>202</v>
      </c>
      <c r="D34" s="115" t="s">
        <v>203</v>
      </c>
      <c r="E34" s="254">
        <f t="shared" si="3"/>
        <v>60000</v>
      </c>
      <c r="F34" s="255">
        <v>60000</v>
      </c>
      <c r="G34" s="255"/>
      <c r="H34" s="255"/>
      <c r="I34" s="255"/>
      <c r="J34" s="254">
        <f t="shared" si="4"/>
        <v>0</v>
      </c>
      <c r="K34" s="255"/>
      <c r="L34" s="255"/>
      <c r="M34" s="255"/>
      <c r="N34" s="255"/>
      <c r="O34" s="255"/>
      <c r="P34" s="267">
        <f t="shared" si="2"/>
        <v>60000</v>
      </c>
    </row>
    <row r="35" spans="1:16" s="233" customFormat="1" ht="27" customHeight="1">
      <c r="A35" s="41" t="s">
        <v>204</v>
      </c>
      <c r="B35" s="41" t="s">
        <v>205</v>
      </c>
      <c r="C35" s="41" t="s">
        <v>202</v>
      </c>
      <c r="D35" s="53" t="s">
        <v>206</v>
      </c>
      <c r="E35" s="254">
        <f t="shared" si="3"/>
        <v>50000</v>
      </c>
      <c r="F35" s="255">
        <v>50000</v>
      </c>
      <c r="G35" s="255"/>
      <c r="H35" s="255"/>
      <c r="I35" s="255"/>
      <c r="J35" s="254">
        <f t="shared" si="4"/>
        <v>0</v>
      </c>
      <c r="K35" s="255"/>
      <c r="L35" s="255"/>
      <c r="M35" s="255"/>
      <c r="N35" s="255"/>
      <c r="O35" s="255"/>
      <c r="P35" s="267">
        <f t="shared" si="2"/>
        <v>50000</v>
      </c>
    </row>
    <row r="36" spans="1:16" s="233" customFormat="1" ht="27" customHeight="1">
      <c r="A36" s="41" t="s">
        <v>207</v>
      </c>
      <c r="B36" s="41" t="s">
        <v>208</v>
      </c>
      <c r="C36" s="41" t="s">
        <v>209</v>
      </c>
      <c r="D36" s="53" t="s">
        <v>210</v>
      </c>
      <c r="E36" s="254">
        <f t="shared" si="3"/>
        <v>165000</v>
      </c>
      <c r="F36" s="255">
        <v>165000</v>
      </c>
      <c r="G36" s="255"/>
      <c r="H36" s="255"/>
      <c r="I36" s="255"/>
      <c r="J36" s="254">
        <f t="shared" si="4"/>
        <v>0</v>
      </c>
      <c r="K36" s="255"/>
      <c r="L36" s="255"/>
      <c r="M36" s="255"/>
      <c r="N36" s="255"/>
      <c r="O36" s="255"/>
      <c r="P36" s="267">
        <f t="shared" si="2"/>
        <v>165000</v>
      </c>
    </row>
    <row r="37" spans="1:16" s="233" customFormat="1" ht="27" customHeight="1">
      <c r="A37" s="41" t="s">
        <v>211</v>
      </c>
      <c r="B37" s="41" t="s">
        <v>212</v>
      </c>
      <c r="C37" s="41" t="s">
        <v>213</v>
      </c>
      <c r="D37" s="257" t="s">
        <v>214</v>
      </c>
      <c r="E37" s="254">
        <f t="shared" si="3"/>
        <v>0</v>
      </c>
      <c r="F37" s="255"/>
      <c r="G37" s="255"/>
      <c r="H37" s="255"/>
      <c r="I37" s="255"/>
      <c r="J37" s="254">
        <f t="shared" si="4"/>
        <v>93200</v>
      </c>
      <c r="K37" s="255"/>
      <c r="L37" s="255">
        <v>93200</v>
      </c>
      <c r="M37" s="255"/>
      <c r="N37" s="255"/>
      <c r="O37" s="255"/>
      <c r="P37" s="267">
        <f t="shared" si="2"/>
        <v>93200</v>
      </c>
    </row>
    <row r="38" spans="1:16" s="234" customFormat="1" ht="39" customHeight="1">
      <c r="A38" s="248" t="s">
        <v>215</v>
      </c>
      <c r="B38" s="248"/>
      <c r="C38" s="248"/>
      <c r="D38" s="249" t="s">
        <v>216</v>
      </c>
      <c r="E38" s="250">
        <f>E39</f>
        <v>166586515</v>
      </c>
      <c r="F38" s="250">
        <f aca="true" t="shared" si="5" ref="F38:P38">F39</f>
        <v>166586515</v>
      </c>
      <c r="G38" s="250">
        <f t="shared" si="5"/>
        <v>130785500</v>
      </c>
      <c r="H38" s="250">
        <f t="shared" si="5"/>
        <v>5092300</v>
      </c>
      <c r="I38" s="250">
        <f t="shared" si="5"/>
        <v>0</v>
      </c>
      <c r="J38" s="250">
        <f t="shared" si="5"/>
        <v>800840</v>
      </c>
      <c r="K38" s="250">
        <f t="shared" si="5"/>
        <v>370840</v>
      </c>
      <c r="L38" s="250">
        <f t="shared" si="5"/>
        <v>430000</v>
      </c>
      <c r="M38" s="250">
        <f t="shared" si="5"/>
        <v>0</v>
      </c>
      <c r="N38" s="250">
        <f t="shared" si="5"/>
        <v>0</v>
      </c>
      <c r="O38" s="250">
        <f t="shared" si="5"/>
        <v>370840</v>
      </c>
      <c r="P38" s="250">
        <f t="shared" si="5"/>
        <v>167387355</v>
      </c>
    </row>
    <row r="39" spans="1:16" s="235" customFormat="1" ht="40.5" customHeight="1">
      <c r="A39" s="251" t="s">
        <v>217</v>
      </c>
      <c r="B39" s="251"/>
      <c r="C39" s="251"/>
      <c r="D39" s="252" t="s">
        <v>216</v>
      </c>
      <c r="E39" s="253">
        <f>SUM(E40:E51)</f>
        <v>166586515</v>
      </c>
      <c r="F39" s="253">
        <f>SUM(F40:F51)</f>
        <v>166586515</v>
      </c>
      <c r="G39" s="253">
        <f>SUM(G40:G51)</f>
        <v>130785500</v>
      </c>
      <c r="H39" s="253">
        <f aca="true" t="shared" si="6" ref="H39:P39">SUM(H40:H51)</f>
        <v>5092300</v>
      </c>
      <c r="I39" s="253">
        <f t="shared" si="6"/>
        <v>0</v>
      </c>
      <c r="J39" s="253">
        <f t="shared" si="6"/>
        <v>800840</v>
      </c>
      <c r="K39" s="253">
        <f t="shared" si="6"/>
        <v>370840</v>
      </c>
      <c r="L39" s="253">
        <f t="shared" si="6"/>
        <v>430000</v>
      </c>
      <c r="M39" s="253">
        <f t="shared" si="6"/>
        <v>0</v>
      </c>
      <c r="N39" s="253">
        <f t="shared" si="6"/>
        <v>0</v>
      </c>
      <c r="O39" s="253">
        <f t="shared" si="6"/>
        <v>370840</v>
      </c>
      <c r="P39" s="253">
        <f t="shared" si="6"/>
        <v>167387355</v>
      </c>
    </row>
    <row r="40" spans="1:16" s="236" customFormat="1" ht="40.5" customHeight="1">
      <c r="A40" s="258" t="s">
        <v>218</v>
      </c>
      <c r="B40" s="258" t="s">
        <v>219</v>
      </c>
      <c r="C40" s="258" t="s">
        <v>145</v>
      </c>
      <c r="D40" s="53" t="s">
        <v>220</v>
      </c>
      <c r="E40" s="259">
        <f>F40+I40</f>
        <v>822408</v>
      </c>
      <c r="F40" s="260">
        <v>822408</v>
      </c>
      <c r="G40" s="260">
        <v>674100</v>
      </c>
      <c r="H40" s="261"/>
      <c r="I40" s="261"/>
      <c r="J40" s="254">
        <f>L40+O40</f>
        <v>0</v>
      </c>
      <c r="K40" s="261"/>
      <c r="L40" s="261"/>
      <c r="M40" s="261"/>
      <c r="N40" s="261"/>
      <c r="O40" s="261"/>
      <c r="P40" s="267">
        <f>J40+E40</f>
        <v>822408</v>
      </c>
    </row>
    <row r="41" spans="1:16" s="237" customFormat="1" ht="27" customHeight="1">
      <c r="A41" s="41" t="s">
        <v>221</v>
      </c>
      <c r="B41" s="41" t="s">
        <v>222</v>
      </c>
      <c r="C41" s="41" t="s">
        <v>223</v>
      </c>
      <c r="D41" s="262" t="s">
        <v>224</v>
      </c>
      <c r="E41" s="254">
        <f>F41+I41</f>
        <v>21774400</v>
      </c>
      <c r="F41" s="263">
        <v>21774400</v>
      </c>
      <c r="G41" s="263">
        <v>16755000</v>
      </c>
      <c r="H41" s="263">
        <v>974000</v>
      </c>
      <c r="I41" s="263"/>
      <c r="J41" s="254">
        <f>L41+O41</f>
        <v>110000</v>
      </c>
      <c r="K41" s="263"/>
      <c r="L41" s="263">
        <v>110000</v>
      </c>
      <c r="M41" s="263"/>
      <c r="N41" s="263"/>
      <c r="O41" s="263"/>
      <c r="P41" s="267">
        <f>J41+E41</f>
        <v>21884400</v>
      </c>
    </row>
    <row r="42" spans="1:16" s="233" customFormat="1" ht="42.75" customHeight="1">
      <c r="A42" s="41" t="s">
        <v>225</v>
      </c>
      <c r="B42" s="41" t="s">
        <v>226</v>
      </c>
      <c r="C42" s="41" t="s">
        <v>227</v>
      </c>
      <c r="D42" s="53" t="s">
        <v>228</v>
      </c>
      <c r="E42" s="254">
        <f aca="true" t="shared" si="7" ref="E42:E51">F42+I42</f>
        <v>33619800</v>
      </c>
      <c r="F42" s="263">
        <f>3558400+30061400</f>
        <v>33619800</v>
      </c>
      <c r="G42" s="263">
        <f>2425000+21201800</f>
        <v>23626800</v>
      </c>
      <c r="H42" s="263">
        <f>600000+3306600</f>
        <v>3906600</v>
      </c>
      <c r="I42" s="263"/>
      <c r="J42" s="254">
        <f aca="true" t="shared" si="8" ref="J42:J51">L42+O42</f>
        <v>320000</v>
      </c>
      <c r="K42" s="263"/>
      <c r="L42" s="263">
        <v>320000</v>
      </c>
      <c r="M42" s="263"/>
      <c r="N42" s="263"/>
      <c r="O42" s="263"/>
      <c r="P42" s="267">
        <f aca="true" t="shared" si="9" ref="P42:P51">J42+E42</f>
        <v>33939800</v>
      </c>
    </row>
    <row r="43" spans="1:16" s="237" customFormat="1" ht="36" customHeight="1">
      <c r="A43" s="41" t="s">
        <v>229</v>
      </c>
      <c r="B43" s="41" t="s">
        <v>230</v>
      </c>
      <c r="C43" s="41" t="s">
        <v>227</v>
      </c>
      <c r="D43" s="53" t="s">
        <v>231</v>
      </c>
      <c r="E43" s="254">
        <f t="shared" si="7"/>
        <v>98194200</v>
      </c>
      <c r="F43" s="263">
        <v>98194200</v>
      </c>
      <c r="G43" s="263">
        <v>80517200</v>
      </c>
      <c r="H43" s="263"/>
      <c r="I43" s="263"/>
      <c r="J43" s="254">
        <f t="shared" si="8"/>
        <v>0</v>
      </c>
      <c r="K43" s="263"/>
      <c r="L43" s="263"/>
      <c r="M43" s="263"/>
      <c r="N43" s="263"/>
      <c r="O43" s="263"/>
      <c r="P43" s="267">
        <f t="shared" si="9"/>
        <v>98194200</v>
      </c>
    </row>
    <row r="44" spans="1:16" s="233" customFormat="1" ht="38.25" customHeight="1">
      <c r="A44" s="41" t="s">
        <v>232</v>
      </c>
      <c r="B44" s="41" t="s">
        <v>165</v>
      </c>
      <c r="C44" s="41" t="s">
        <v>233</v>
      </c>
      <c r="D44" s="115" t="s">
        <v>234</v>
      </c>
      <c r="E44" s="254">
        <f t="shared" si="7"/>
        <v>2116900</v>
      </c>
      <c r="F44" s="263">
        <v>2116900</v>
      </c>
      <c r="G44" s="263">
        <v>1658000</v>
      </c>
      <c r="H44" s="263">
        <v>92300</v>
      </c>
      <c r="I44" s="263"/>
      <c r="J44" s="254">
        <f t="shared" si="8"/>
        <v>0</v>
      </c>
      <c r="K44" s="263"/>
      <c r="L44" s="263"/>
      <c r="M44" s="263"/>
      <c r="N44" s="263"/>
      <c r="O44" s="263"/>
      <c r="P44" s="267">
        <f t="shared" si="9"/>
        <v>2116900</v>
      </c>
    </row>
    <row r="45" spans="1:16" s="233" customFormat="1" ht="31.5" customHeight="1">
      <c r="A45" s="48" t="s">
        <v>235</v>
      </c>
      <c r="B45" s="41" t="s">
        <v>236</v>
      </c>
      <c r="C45" s="41" t="s">
        <v>237</v>
      </c>
      <c r="D45" s="256" t="s">
        <v>238</v>
      </c>
      <c r="E45" s="254">
        <f t="shared" si="7"/>
        <v>4143200</v>
      </c>
      <c r="F45" s="260">
        <f>5283800-1140600</f>
        <v>4143200</v>
      </c>
      <c r="G45" s="260">
        <f>4090000-902800</f>
        <v>3187200</v>
      </c>
      <c r="H45" s="260">
        <f>85800-13000</f>
        <v>72800</v>
      </c>
      <c r="I45" s="263"/>
      <c r="J45" s="254">
        <f t="shared" si="8"/>
        <v>0</v>
      </c>
      <c r="K45" s="263"/>
      <c r="L45" s="263"/>
      <c r="M45" s="263"/>
      <c r="N45" s="263"/>
      <c r="O45" s="263"/>
      <c r="P45" s="267">
        <f t="shared" si="9"/>
        <v>4143200</v>
      </c>
    </row>
    <row r="46" spans="1:16" s="233" customFormat="1" ht="27.75" customHeight="1">
      <c r="A46" s="41" t="s">
        <v>239</v>
      </c>
      <c r="B46" s="41" t="s">
        <v>240</v>
      </c>
      <c r="C46" s="41" t="s">
        <v>237</v>
      </c>
      <c r="D46" s="115" t="s">
        <v>241</v>
      </c>
      <c r="E46" s="254">
        <f t="shared" si="7"/>
        <v>505200</v>
      </c>
      <c r="F46" s="263">
        <f>353000+139500+12700</f>
        <v>505200</v>
      </c>
      <c r="G46" s="263"/>
      <c r="H46" s="263"/>
      <c r="I46" s="263"/>
      <c r="J46" s="254">
        <f t="shared" si="8"/>
        <v>0</v>
      </c>
      <c r="K46" s="263"/>
      <c r="L46" s="263"/>
      <c r="M46" s="263"/>
      <c r="N46" s="263"/>
      <c r="O46" s="263"/>
      <c r="P46" s="267">
        <f t="shared" si="9"/>
        <v>505200</v>
      </c>
    </row>
    <row r="47" spans="1:16" s="233" customFormat="1" ht="36.75" customHeight="1">
      <c r="A47" s="41" t="s">
        <v>242</v>
      </c>
      <c r="B47" s="41" t="s">
        <v>243</v>
      </c>
      <c r="C47" s="41" t="s">
        <v>237</v>
      </c>
      <c r="D47" s="115" t="s">
        <v>244</v>
      </c>
      <c r="E47" s="254">
        <f t="shared" si="7"/>
        <v>71900</v>
      </c>
      <c r="F47" s="255">
        <v>71900</v>
      </c>
      <c r="G47" s="255">
        <v>25000</v>
      </c>
      <c r="H47" s="255">
        <v>33600</v>
      </c>
      <c r="I47" s="263"/>
      <c r="J47" s="254">
        <f t="shared" si="8"/>
        <v>0</v>
      </c>
      <c r="K47" s="263"/>
      <c r="L47" s="263"/>
      <c r="M47" s="263"/>
      <c r="N47" s="263"/>
      <c r="O47" s="263"/>
      <c r="P47" s="267">
        <f t="shared" si="9"/>
        <v>71900</v>
      </c>
    </row>
    <row r="48" spans="1:16" s="233" customFormat="1" ht="42" customHeight="1">
      <c r="A48" s="41" t="s">
        <v>245</v>
      </c>
      <c r="B48" s="41" t="s">
        <v>246</v>
      </c>
      <c r="C48" s="41" t="s">
        <v>237</v>
      </c>
      <c r="D48" s="115" t="s">
        <v>247</v>
      </c>
      <c r="E48" s="254">
        <f t="shared" si="7"/>
        <v>2998091</v>
      </c>
      <c r="F48" s="263">
        <v>2998091</v>
      </c>
      <c r="G48" s="263">
        <v>2458000</v>
      </c>
      <c r="H48" s="263"/>
      <c r="I48" s="263"/>
      <c r="J48" s="254">
        <f t="shared" si="8"/>
        <v>0</v>
      </c>
      <c r="K48" s="263"/>
      <c r="L48" s="263"/>
      <c r="M48" s="263"/>
      <c r="N48" s="263"/>
      <c r="O48" s="263"/>
      <c r="P48" s="267">
        <f t="shared" si="9"/>
        <v>2998091</v>
      </c>
    </row>
    <row r="49" spans="1:16" s="233" customFormat="1" ht="42" customHeight="1">
      <c r="A49" s="41" t="s">
        <v>248</v>
      </c>
      <c r="B49" s="41" t="s">
        <v>249</v>
      </c>
      <c r="C49" s="41" t="s">
        <v>237</v>
      </c>
      <c r="D49" s="115" t="s">
        <v>250</v>
      </c>
      <c r="E49" s="254">
        <f t="shared" si="7"/>
        <v>1140600</v>
      </c>
      <c r="F49" s="260">
        <v>1140600</v>
      </c>
      <c r="G49" s="260">
        <v>902800</v>
      </c>
      <c r="H49" s="260">
        <v>13000</v>
      </c>
      <c r="I49" s="263"/>
      <c r="J49" s="254">
        <f t="shared" si="8"/>
        <v>0</v>
      </c>
      <c r="K49" s="263"/>
      <c r="L49" s="263"/>
      <c r="M49" s="263"/>
      <c r="N49" s="263"/>
      <c r="O49" s="263"/>
      <c r="P49" s="267">
        <f t="shared" si="9"/>
        <v>1140600</v>
      </c>
    </row>
    <row r="50" spans="1:16" s="233" customFormat="1" ht="54" customHeight="1">
      <c r="A50" s="41" t="s">
        <v>251</v>
      </c>
      <c r="B50" s="41" t="s">
        <v>252</v>
      </c>
      <c r="C50" s="41" t="s">
        <v>237</v>
      </c>
      <c r="D50" s="115" t="s">
        <v>253</v>
      </c>
      <c r="E50" s="254">
        <f t="shared" si="7"/>
        <v>730816</v>
      </c>
      <c r="F50" s="263">
        <v>730816</v>
      </c>
      <c r="G50" s="263">
        <v>599000</v>
      </c>
      <c r="H50" s="263"/>
      <c r="I50" s="263"/>
      <c r="J50" s="254">
        <f t="shared" si="8"/>
        <v>370840</v>
      </c>
      <c r="K50" s="263">
        <v>370840</v>
      </c>
      <c r="L50" s="263"/>
      <c r="M50" s="263"/>
      <c r="N50" s="263"/>
      <c r="O50" s="263">
        <v>370840</v>
      </c>
      <c r="P50" s="267">
        <f t="shared" si="9"/>
        <v>1101656</v>
      </c>
    </row>
    <row r="51" spans="1:16" s="233" customFormat="1" ht="34.5" customHeight="1">
      <c r="A51" s="48" t="s">
        <v>254</v>
      </c>
      <c r="B51" s="41" t="s">
        <v>255</v>
      </c>
      <c r="C51" s="41" t="s">
        <v>256</v>
      </c>
      <c r="D51" s="256" t="s">
        <v>257</v>
      </c>
      <c r="E51" s="254">
        <f t="shared" si="7"/>
        <v>469000</v>
      </c>
      <c r="F51" s="263">
        <v>469000</v>
      </c>
      <c r="G51" s="263">
        <v>382400</v>
      </c>
      <c r="H51" s="263"/>
      <c r="I51" s="263"/>
      <c r="J51" s="254">
        <f t="shared" si="8"/>
        <v>0</v>
      </c>
      <c r="K51" s="263"/>
      <c r="L51" s="263"/>
      <c r="M51" s="263"/>
      <c r="N51" s="263"/>
      <c r="O51" s="263"/>
      <c r="P51" s="267">
        <f t="shared" si="9"/>
        <v>469000</v>
      </c>
    </row>
    <row r="52" spans="1:16" s="238" customFormat="1" ht="36.75" customHeight="1">
      <c r="A52" s="248" t="s">
        <v>258</v>
      </c>
      <c r="B52" s="248"/>
      <c r="C52" s="248"/>
      <c r="D52" s="249" t="s">
        <v>259</v>
      </c>
      <c r="E52" s="250">
        <f>E53</f>
        <v>15855832</v>
      </c>
      <c r="F52" s="250">
        <f aca="true" t="shared" si="10" ref="F52:P52">F53</f>
        <v>15855832</v>
      </c>
      <c r="G52" s="250">
        <f t="shared" si="10"/>
        <v>11364900</v>
      </c>
      <c r="H52" s="250">
        <f t="shared" si="10"/>
        <v>741000</v>
      </c>
      <c r="I52" s="250">
        <f t="shared" si="10"/>
        <v>0</v>
      </c>
      <c r="J52" s="250">
        <f t="shared" si="10"/>
        <v>131800</v>
      </c>
      <c r="K52" s="250">
        <f t="shared" si="10"/>
        <v>0</v>
      </c>
      <c r="L52" s="250">
        <f t="shared" si="10"/>
        <v>113800</v>
      </c>
      <c r="M52" s="250">
        <f t="shared" si="10"/>
        <v>92300</v>
      </c>
      <c r="N52" s="250">
        <f t="shared" si="10"/>
        <v>0</v>
      </c>
      <c r="O52" s="250">
        <f t="shared" si="10"/>
        <v>18000</v>
      </c>
      <c r="P52" s="250">
        <f t="shared" si="10"/>
        <v>15987632</v>
      </c>
    </row>
    <row r="53" spans="1:16" s="237" customFormat="1" ht="37.5" customHeight="1">
      <c r="A53" s="251" t="s">
        <v>260</v>
      </c>
      <c r="B53" s="251"/>
      <c r="C53" s="251"/>
      <c r="D53" s="252" t="s">
        <v>259</v>
      </c>
      <c r="E53" s="253">
        <f>SUM(E54:E67)</f>
        <v>15855832</v>
      </c>
      <c r="F53" s="253">
        <f>SUM(F54:F67)</f>
        <v>15855832</v>
      </c>
      <c r="G53" s="253">
        <f aca="true" t="shared" si="11" ref="G53:P53">SUM(G54:G67)</f>
        <v>11364900</v>
      </c>
      <c r="H53" s="253">
        <f t="shared" si="11"/>
        <v>741000</v>
      </c>
      <c r="I53" s="253">
        <f t="shared" si="11"/>
        <v>0</v>
      </c>
      <c r="J53" s="253">
        <f t="shared" si="11"/>
        <v>131800</v>
      </c>
      <c r="K53" s="253">
        <f t="shared" si="11"/>
        <v>0</v>
      </c>
      <c r="L53" s="253">
        <f t="shared" si="11"/>
        <v>113800</v>
      </c>
      <c r="M53" s="253">
        <f t="shared" si="11"/>
        <v>92300</v>
      </c>
      <c r="N53" s="253">
        <f t="shared" si="11"/>
        <v>0</v>
      </c>
      <c r="O53" s="253">
        <f t="shared" si="11"/>
        <v>18000</v>
      </c>
      <c r="P53" s="253">
        <f t="shared" si="11"/>
        <v>15987632</v>
      </c>
    </row>
    <row r="54" spans="1:16" s="237" customFormat="1" ht="57.75" customHeight="1">
      <c r="A54" s="258" t="s">
        <v>261</v>
      </c>
      <c r="B54" s="258" t="s">
        <v>219</v>
      </c>
      <c r="C54" s="258" t="s">
        <v>145</v>
      </c>
      <c r="D54" s="53" t="s">
        <v>220</v>
      </c>
      <c r="E54" s="254">
        <f>F54+I54</f>
        <v>677832</v>
      </c>
      <c r="F54" s="260">
        <v>677832</v>
      </c>
      <c r="G54" s="260">
        <v>555600</v>
      </c>
      <c r="H54" s="261"/>
      <c r="I54" s="261"/>
      <c r="J54" s="268"/>
      <c r="K54" s="261"/>
      <c r="L54" s="261"/>
      <c r="M54" s="261"/>
      <c r="N54" s="261"/>
      <c r="O54" s="261"/>
      <c r="P54" s="267">
        <f>J54+E54</f>
        <v>677832</v>
      </c>
    </row>
    <row r="55" spans="1:16" s="233" customFormat="1" ht="36" customHeight="1">
      <c r="A55" s="41" t="s">
        <v>262</v>
      </c>
      <c r="B55" s="41" t="s">
        <v>263</v>
      </c>
      <c r="C55" s="41" t="s">
        <v>233</v>
      </c>
      <c r="D55" s="53" t="s">
        <v>264</v>
      </c>
      <c r="E55" s="254">
        <f>F55+I55</f>
        <v>2988600</v>
      </c>
      <c r="F55" s="263">
        <v>2988600</v>
      </c>
      <c r="G55" s="263">
        <v>2332100</v>
      </c>
      <c r="H55" s="263">
        <v>137500</v>
      </c>
      <c r="I55" s="263"/>
      <c r="J55" s="254">
        <f>L55+O55</f>
        <v>112600</v>
      </c>
      <c r="K55" s="263"/>
      <c r="L55" s="263">
        <v>112600</v>
      </c>
      <c r="M55" s="263">
        <v>92300</v>
      </c>
      <c r="N55" s="263"/>
      <c r="O55" s="263"/>
      <c r="P55" s="267">
        <f>J55+E55</f>
        <v>3101200</v>
      </c>
    </row>
    <row r="56" spans="1:16" s="233" customFormat="1" ht="36" customHeight="1">
      <c r="A56" s="41" t="s">
        <v>265</v>
      </c>
      <c r="B56" s="41" t="s">
        <v>266</v>
      </c>
      <c r="C56" s="41" t="s">
        <v>169</v>
      </c>
      <c r="D56" s="53" t="s">
        <v>267</v>
      </c>
      <c r="E56" s="254">
        <f>F56+I56</f>
        <v>50100</v>
      </c>
      <c r="F56" s="263">
        <v>50100</v>
      </c>
      <c r="G56" s="263"/>
      <c r="H56" s="263"/>
      <c r="I56" s="263"/>
      <c r="J56" s="254">
        <f aca="true" t="shared" si="12" ref="J56:J67">L56+O56</f>
        <v>0</v>
      </c>
      <c r="K56" s="263"/>
      <c r="L56" s="263"/>
      <c r="M56" s="263"/>
      <c r="N56" s="263"/>
      <c r="O56" s="263"/>
      <c r="P56" s="267">
        <f aca="true" t="shared" si="13" ref="P56:P67">J56+E56</f>
        <v>50100</v>
      </c>
    </row>
    <row r="57" spans="1:16" s="233" customFormat="1" ht="32.25" customHeight="1">
      <c r="A57" s="41" t="s">
        <v>268</v>
      </c>
      <c r="B57" s="41" t="s">
        <v>269</v>
      </c>
      <c r="C57" s="41" t="s">
        <v>270</v>
      </c>
      <c r="D57" s="53" t="s">
        <v>271</v>
      </c>
      <c r="E57" s="254">
        <f>F57+I57</f>
        <v>3414000</v>
      </c>
      <c r="F57" s="263">
        <v>3414000</v>
      </c>
      <c r="G57" s="263">
        <v>2701300</v>
      </c>
      <c r="H57" s="263">
        <v>96000</v>
      </c>
      <c r="I57" s="263"/>
      <c r="J57" s="254">
        <f t="shared" si="12"/>
        <v>0</v>
      </c>
      <c r="K57" s="263"/>
      <c r="L57" s="263"/>
      <c r="M57" s="263"/>
      <c r="N57" s="263"/>
      <c r="O57" s="263"/>
      <c r="P57" s="267">
        <f t="shared" si="13"/>
        <v>3414000</v>
      </c>
    </row>
    <row r="58" spans="1:16" s="233" customFormat="1" ht="32.25" customHeight="1">
      <c r="A58" s="41" t="s">
        <v>272</v>
      </c>
      <c r="B58" s="41" t="s">
        <v>273</v>
      </c>
      <c r="C58" s="41" t="s">
        <v>270</v>
      </c>
      <c r="D58" s="53" t="s">
        <v>274</v>
      </c>
      <c r="E58" s="254">
        <f aca="true" t="shared" si="14" ref="E58:E67">F58+I58</f>
        <v>227900</v>
      </c>
      <c r="F58" s="263">
        <v>227900</v>
      </c>
      <c r="G58" s="263">
        <v>162500</v>
      </c>
      <c r="H58" s="263">
        <v>26500</v>
      </c>
      <c r="I58" s="263"/>
      <c r="J58" s="254">
        <f t="shared" si="12"/>
        <v>0</v>
      </c>
      <c r="K58" s="263"/>
      <c r="L58" s="263"/>
      <c r="M58" s="263"/>
      <c r="N58" s="263"/>
      <c r="O58" s="263"/>
      <c r="P58" s="267">
        <f t="shared" si="13"/>
        <v>227900</v>
      </c>
    </row>
    <row r="59" spans="1:16" s="233" customFormat="1" ht="41.25" customHeight="1">
      <c r="A59" s="41" t="s">
        <v>275</v>
      </c>
      <c r="B59" s="41" t="s">
        <v>276</v>
      </c>
      <c r="C59" s="41" t="s">
        <v>277</v>
      </c>
      <c r="D59" s="53" t="s">
        <v>278</v>
      </c>
      <c r="E59" s="254">
        <f t="shared" si="14"/>
        <v>5931700</v>
      </c>
      <c r="F59" s="263">
        <v>5931700</v>
      </c>
      <c r="G59" s="263">
        <v>4435000</v>
      </c>
      <c r="H59" s="263">
        <v>458000</v>
      </c>
      <c r="I59" s="263"/>
      <c r="J59" s="254">
        <f t="shared" si="12"/>
        <v>19200</v>
      </c>
      <c r="K59" s="263"/>
      <c r="L59" s="263">
        <v>1200</v>
      </c>
      <c r="M59" s="263"/>
      <c r="N59" s="263"/>
      <c r="O59" s="263">
        <v>18000</v>
      </c>
      <c r="P59" s="267">
        <f t="shared" si="13"/>
        <v>5950900</v>
      </c>
    </row>
    <row r="60" spans="1:16" s="233" customFormat="1" ht="37.5" customHeight="1">
      <c r="A60" s="41" t="s">
        <v>279</v>
      </c>
      <c r="B60" s="41" t="s">
        <v>280</v>
      </c>
      <c r="C60" s="41" t="s">
        <v>281</v>
      </c>
      <c r="D60" s="53" t="s">
        <v>282</v>
      </c>
      <c r="E60" s="254">
        <f t="shared" si="14"/>
        <v>970600</v>
      </c>
      <c r="F60" s="263">
        <v>970600</v>
      </c>
      <c r="G60" s="263">
        <v>779200</v>
      </c>
      <c r="H60" s="263"/>
      <c r="I60" s="263"/>
      <c r="J60" s="254">
        <f t="shared" si="12"/>
        <v>0</v>
      </c>
      <c r="K60" s="263"/>
      <c r="L60" s="263"/>
      <c r="M60" s="263"/>
      <c r="N60" s="263"/>
      <c r="O60" s="263"/>
      <c r="P60" s="267">
        <f t="shared" si="13"/>
        <v>970600</v>
      </c>
    </row>
    <row r="61" spans="1:16" s="233" customFormat="1" ht="32.25" customHeight="1">
      <c r="A61" s="48" t="s">
        <v>283</v>
      </c>
      <c r="B61" s="41" t="s">
        <v>284</v>
      </c>
      <c r="C61" s="41" t="s">
        <v>281</v>
      </c>
      <c r="D61" s="53" t="s">
        <v>285</v>
      </c>
      <c r="E61" s="254">
        <f t="shared" si="14"/>
        <v>38800</v>
      </c>
      <c r="F61" s="263">
        <v>38800</v>
      </c>
      <c r="G61" s="263"/>
      <c r="H61" s="263"/>
      <c r="I61" s="263"/>
      <c r="J61" s="254">
        <f t="shared" si="12"/>
        <v>0</v>
      </c>
      <c r="K61" s="263"/>
      <c r="L61" s="263"/>
      <c r="M61" s="263"/>
      <c r="N61" s="263"/>
      <c r="O61" s="263"/>
      <c r="P61" s="267">
        <f t="shared" si="13"/>
        <v>38800</v>
      </c>
    </row>
    <row r="62" spans="1:16" s="233" customFormat="1" ht="41.25" customHeight="1">
      <c r="A62" s="41" t="s">
        <v>286</v>
      </c>
      <c r="B62" s="41" t="s">
        <v>287</v>
      </c>
      <c r="C62" s="41" t="s">
        <v>256</v>
      </c>
      <c r="D62" s="53" t="s">
        <v>288</v>
      </c>
      <c r="E62" s="254">
        <f t="shared" si="14"/>
        <v>40000</v>
      </c>
      <c r="F62" s="263">
        <v>40000</v>
      </c>
      <c r="G62" s="263"/>
      <c r="H62" s="263"/>
      <c r="I62" s="263"/>
      <c r="J62" s="254">
        <f t="shared" si="12"/>
        <v>0</v>
      </c>
      <c r="K62" s="263"/>
      <c r="L62" s="263"/>
      <c r="M62" s="263"/>
      <c r="N62" s="263"/>
      <c r="O62" s="263"/>
      <c r="P62" s="267">
        <f t="shared" si="13"/>
        <v>40000</v>
      </c>
    </row>
    <row r="63" spans="1:16" s="233" customFormat="1" ht="41.25" customHeight="1">
      <c r="A63" s="41" t="s">
        <v>289</v>
      </c>
      <c r="B63" s="41" t="s">
        <v>290</v>
      </c>
      <c r="C63" s="41" t="s">
        <v>256</v>
      </c>
      <c r="D63" s="53" t="s">
        <v>291</v>
      </c>
      <c r="E63" s="254">
        <f t="shared" si="14"/>
        <v>10000</v>
      </c>
      <c r="F63" s="263">
        <v>10000</v>
      </c>
      <c r="G63" s="263"/>
      <c r="H63" s="263"/>
      <c r="I63" s="263"/>
      <c r="J63" s="254">
        <f t="shared" si="12"/>
        <v>0</v>
      </c>
      <c r="K63" s="263"/>
      <c r="L63" s="263"/>
      <c r="M63" s="263"/>
      <c r="N63" s="263"/>
      <c r="O63" s="263"/>
      <c r="P63" s="267">
        <f t="shared" si="13"/>
        <v>10000</v>
      </c>
    </row>
    <row r="64" spans="1:16" s="233" customFormat="1" ht="41.25" customHeight="1">
      <c r="A64" s="41" t="s">
        <v>292</v>
      </c>
      <c r="B64" s="41" t="s">
        <v>293</v>
      </c>
      <c r="C64" s="41" t="s">
        <v>256</v>
      </c>
      <c r="D64" s="53" t="s">
        <v>294</v>
      </c>
      <c r="E64" s="254">
        <f t="shared" si="14"/>
        <v>710200</v>
      </c>
      <c r="F64" s="263">
        <v>710200</v>
      </c>
      <c r="G64" s="263"/>
      <c r="H64" s="263"/>
      <c r="I64" s="263"/>
      <c r="J64" s="254">
        <f t="shared" si="12"/>
        <v>0</v>
      </c>
      <c r="K64" s="263"/>
      <c r="L64" s="263"/>
      <c r="M64" s="263"/>
      <c r="N64" s="263"/>
      <c r="O64" s="263"/>
      <c r="P64" s="267">
        <f t="shared" si="13"/>
        <v>710200</v>
      </c>
    </row>
    <row r="65" spans="1:16" s="233" customFormat="1" ht="34.5" customHeight="1">
      <c r="A65" s="41" t="s">
        <v>295</v>
      </c>
      <c r="B65" s="41" t="s">
        <v>296</v>
      </c>
      <c r="C65" s="41" t="s">
        <v>256</v>
      </c>
      <c r="D65" s="53" t="s">
        <v>297</v>
      </c>
      <c r="E65" s="254">
        <f t="shared" si="14"/>
        <v>537200</v>
      </c>
      <c r="F65" s="263">
        <v>537200</v>
      </c>
      <c r="G65" s="263">
        <v>399200</v>
      </c>
      <c r="H65" s="263">
        <v>23000</v>
      </c>
      <c r="I65" s="263"/>
      <c r="J65" s="254">
        <f t="shared" si="12"/>
        <v>0</v>
      </c>
      <c r="K65" s="263"/>
      <c r="L65" s="263"/>
      <c r="M65" s="263"/>
      <c r="N65" s="263"/>
      <c r="O65" s="263"/>
      <c r="P65" s="267">
        <f t="shared" si="13"/>
        <v>537200</v>
      </c>
    </row>
    <row r="66" spans="1:16" s="233" customFormat="1" ht="63" customHeight="1">
      <c r="A66" s="41" t="s">
        <v>298</v>
      </c>
      <c r="B66" s="41" t="s">
        <v>299</v>
      </c>
      <c r="C66" s="41" t="s">
        <v>256</v>
      </c>
      <c r="D66" s="53" t="s">
        <v>300</v>
      </c>
      <c r="E66" s="254">
        <f t="shared" si="14"/>
        <v>13000</v>
      </c>
      <c r="F66" s="263">
        <v>13000</v>
      </c>
      <c r="G66" s="263"/>
      <c r="H66" s="263"/>
      <c r="I66" s="263"/>
      <c r="J66" s="254">
        <f t="shared" si="12"/>
        <v>0</v>
      </c>
      <c r="K66" s="263"/>
      <c r="L66" s="263"/>
      <c r="M66" s="263"/>
      <c r="N66" s="263"/>
      <c r="O66" s="263"/>
      <c r="P66" s="267">
        <f t="shared" si="13"/>
        <v>13000</v>
      </c>
    </row>
    <row r="67" spans="1:16" s="233" customFormat="1" ht="53.25" customHeight="1">
      <c r="A67" s="41" t="s">
        <v>301</v>
      </c>
      <c r="B67" s="41" t="s">
        <v>302</v>
      </c>
      <c r="C67" s="41" t="s">
        <v>256</v>
      </c>
      <c r="D67" s="53" t="s">
        <v>303</v>
      </c>
      <c r="E67" s="254">
        <f t="shared" si="14"/>
        <v>245900</v>
      </c>
      <c r="F67" s="263">
        <v>245900</v>
      </c>
      <c r="G67" s="263"/>
      <c r="H67" s="263"/>
      <c r="I67" s="263"/>
      <c r="J67" s="254">
        <f t="shared" si="12"/>
        <v>0</v>
      </c>
      <c r="K67" s="263"/>
      <c r="L67" s="263"/>
      <c r="M67" s="263"/>
      <c r="N67" s="263"/>
      <c r="O67" s="263"/>
      <c r="P67" s="267">
        <f t="shared" si="13"/>
        <v>245900</v>
      </c>
    </row>
    <row r="68" spans="1:16" s="234" customFormat="1" ht="35.25" customHeight="1">
      <c r="A68" s="248" t="s">
        <v>304</v>
      </c>
      <c r="B68" s="248"/>
      <c r="C68" s="248"/>
      <c r="D68" s="249" t="s">
        <v>305</v>
      </c>
      <c r="E68" s="250">
        <f>E69</f>
        <v>3493000</v>
      </c>
      <c r="F68" s="250">
        <f aca="true" t="shared" si="15" ref="F68:P68">F69</f>
        <v>1693000</v>
      </c>
      <c r="G68" s="250">
        <f t="shared" si="15"/>
        <v>1376300</v>
      </c>
      <c r="H68" s="250">
        <f t="shared" si="15"/>
        <v>0</v>
      </c>
      <c r="I68" s="250">
        <f t="shared" si="15"/>
        <v>0</v>
      </c>
      <c r="J68" s="250">
        <f t="shared" si="15"/>
        <v>1200624</v>
      </c>
      <c r="K68" s="250">
        <f t="shared" si="15"/>
        <v>1200624</v>
      </c>
      <c r="L68" s="250">
        <f t="shared" si="15"/>
        <v>0</v>
      </c>
      <c r="M68" s="250">
        <f t="shared" si="15"/>
        <v>0</v>
      </c>
      <c r="N68" s="250">
        <f t="shared" si="15"/>
        <v>0</v>
      </c>
      <c r="O68" s="250">
        <f t="shared" si="15"/>
        <v>1200624</v>
      </c>
      <c r="P68" s="250">
        <f t="shared" si="15"/>
        <v>4693624</v>
      </c>
    </row>
    <row r="69" spans="1:16" s="235" customFormat="1" ht="35.25" customHeight="1">
      <c r="A69" s="251" t="s">
        <v>306</v>
      </c>
      <c r="B69" s="251"/>
      <c r="C69" s="251"/>
      <c r="D69" s="252" t="s">
        <v>305</v>
      </c>
      <c r="E69" s="253">
        <f>SUM(E70:E74)</f>
        <v>3493000</v>
      </c>
      <c r="F69" s="253">
        <f aca="true" t="shared" si="16" ref="F69:P69">SUM(F70:F74)</f>
        <v>1693000</v>
      </c>
      <c r="G69" s="253">
        <f t="shared" si="16"/>
        <v>1376300</v>
      </c>
      <c r="H69" s="253">
        <f t="shared" si="16"/>
        <v>0</v>
      </c>
      <c r="I69" s="253">
        <f t="shared" si="16"/>
        <v>0</v>
      </c>
      <c r="J69" s="253">
        <f t="shared" si="16"/>
        <v>1200624</v>
      </c>
      <c r="K69" s="253">
        <f t="shared" si="16"/>
        <v>1200624</v>
      </c>
      <c r="L69" s="253">
        <f t="shared" si="16"/>
        <v>0</v>
      </c>
      <c r="M69" s="253">
        <f t="shared" si="16"/>
        <v>0</v>
      </c>
      <c r="N69" s="253">
        <f t="shared" si="16"/>
        <v>0</v>
      </c>
      <c r="O69" s="253">
        <f t="shared" si="16"/>
        <v>1200624</v>
      </c>
      <c r="P69" s="253">
        <f t="shared" si="16"/>
        <v>4693624</v>
      </c>
    </row>
    <row r="70" spans="1:16" s="237" customFormat="1" ht="39.75" customHeight="1">
      <c r="A70" s="41" t="s">
        <v>307</v>
      </c>
      <c r="B70" s="41" t="s">
        <v>219</v>
      </c>
      <c r="C70" s="41" t="s">
        <v>145</v>
      </c>
      <c r="D70" s="53" t="s">
        <v>220</v>
      </c>
      <c r="E70" s="254">
        <f>F70+I70</f>
        <v>1693000</v>
      </c>
      <c r="F70" s="263">
        <v>1693000</v>
      </c>
      <c r="G70" s="263">
        <v>1376300</v>
      </c>
      <c r="H70" s="263"/>
      <c r="I70" s="263"/>
      <c r="J70" s="254">
        <f>L70+O70</f>
        <v>0</v>
      </c>
      <c r="K70" s="263"/>
      <c r="L70" s="263"/>
      <c r="M70" s="263"/>
      <c r="N70" s="263"/>
      <c r="O70" s="263"/>
      <c r="P70" s="267">
        <f>J70+E70</f>
        <v>1693000</v>
      </c>
    </row>
    <row r="71" spans="1:16" s="237" customFormat="1" ht="36" customHeight="1">
      <c r="A71" s="41" t="s">
        <v>308</v>
      </c>
      <c r="B71" s="41" t="s">
        <v>309</v>
      </c>
      <c r="C71" s="41" t="s">
        <v>149</v>
      </c>
      <c r="D71" s="53" t="s">
        <v>310</v>
      </c>
      <c r="E71" s="254">
        <v>1800000</v>
      </c>
      <c r="F71" s="263"/>
      <c r="G71" s="263"/>
      <c r="H71" s="263"/>
      <c r="I71" s="263"/>
      <c r="J71" s="254">
        <f>L71+O71</f>
        <v>0</v>
      </c>
      <c r="K71" s="263">
        <f>952356-500000-126600-207562-63000-40246-14948</f>
        <v>0</v>
      </c>
      <c r="L71" s="263"/>
      <c r="M71" s="263"/>
      <c r="N71" s="263"/>
      <c r="O71" s="263">
        <f>952356-500000-126600-207562-63000-40246-14948</f>
        <v>0</v>
      </c>
      <c r="P71" s="267">
        <f>J71+E71</f>
        <v>1800000</v>
      </c>
    </row>
    <row r="72" spans="1:16" s="237" customFormat="1" ht="36.75" customHeight="1">
      <c r="A72" s="41" t="s">
        <v>311</v>
      </c>
      <c r="B72" s="41" t="s">
        <v>312</v>
      </c>
      <c r="C72" s="41" t="s">
        <v>148</v>
      </c>
      <c r="D72" s="53" t="s">
        <v>313</v>
      </c>
      <c r="E72" s="254">
        <f>F72+I72</f>
        <v>0</v>
      </c>
      <c r="F72" s="263"/>
      <c r="G72" s="263"/>
      <c r="H72" s="263"/>
      <c r="I72" s="263"/>
      <c r="J72" s="254">
        <f>L72+O72</f>
        <v>1200624</v>
      </c>
      <c r="K72" s="263">
        <v>1200624</v>
      </c>
      <c r="L72" s="263"/>
      <c r="M72" s="263"/>
      <c r="N72" s="263"/>
      <c r="O72" s="263">
        <v>1200624</v>
      </c>
      <c r="P72" s="267">
        <f>J72+E72</f>
        <v>1200624</v>
      </c>
    </row>
    <row r="73" spans="1:16" s="237" customFormat="1" ht="36.75" customHeight="1">
      <c r="A73" s="41"/>
      <c r="B73" s="41"/>
      <c r="C73" s="41"/>
      <c r="D73" s="53"/>
      <c r="E73" s="254">
        <f>F73+I73</f>
        <v>0</v>
      </c>
      <c r="F73" s="263"/>
      <c r="G73" s="263"/>
      <c r="H73" s="263"/>
      <c r="I73" s="263"/>
      <c r="J73" s="254">
        <f>L73+O73</f>
        <v>0</v>
      </c>
      <c r="K73" s="263"/>
      <c r="L73" s="263"/>
      <c r="M73" s="263"/>
      <c r="N73" s="263"/>
      <c r="O73" s="263"/>
      <c r="P73" s="267">
        <f>J73+E73</f>
        <v>0</v>
      </c>
    </row>
    <row r="74" spans="1:16" s="233" customFormat="1" ht="41.25" customHeight="1">
      <c r="A74" s="41"/>
      <c r="B74" s="41"/>
      <c r="C74" s="41"/>
      <c r="D74" s="115"/>
      <c r="E74" s="254">
        <f>F74+I74</f>
        <v>0</v>
      </c>
      <c r="F74" s="263"/>
      <c r="G74" s="263"/>
      <c r="H74" s="263"/>
      <c r="I74" s="263"/>
      <c r="J74" s="254">
        <f>L74+O74</f>
        <v>0</v>
      </c>
      <c r="K74" s="263"/>
      <c r="L74" s="263"/>
      <c r="M74" s="263"/>
      <c r="N74" s="263"/>
      <c r="O74" s="263"/>
      <c r="P74" s="267">
        <f>J74+E74</f>
        <v>0</v>
      </c>
    </row>
    <row r="75" spans="1:16" s="233" customFormat="1" ht="31.5" customHeight="1">
      <c r="A75" s="269" t="s">
        <v>101</v>
      </c>
      <c r="B75" s="269" t="s">
        <v>101</v>
      </c>
      <c r="C75" s="269" t="s">
        <v>101</v>
      </c>
      <c r="D75" s="269" t="s">
        <v>314</v>
      </c>
      <c r="E75" s="270">
        <f aca="true" t="shared" si="17" ref="E75:P75">E16+E38+E52+E68</f>
        <v>254472083</v>
      </c>
      <c r="F75" s="270">
        <f t="shared" si="17"/>
        <v>252672083</v>
      </c>
      <c r="G75" s="270">
        <f t="shared" si="17"/>
        <v>175137200</v>
      </c>
      <c r="H75" s="270">
        <f t="shared" si="17"/>
        <v>6644300</v>
      </c>
      <c r="I75" s="270">
        <f t="shared" si="17"/>
        <v>0</v>
      </c>
      <c r="J75" s="270">
        <f t="shared" si="17"/>
        <v>8331464</v>
      </c>
      <c r="K75" s="270">
        <f t="shared" si="17"/>
        <v>7666464</v>
      </c>
      <c r="L75" s="270">
        <f t="shared" si="17"/>
        <v>647000</v>
      </c>
      <c r="M75" s="270">
        <f t="shared" si="17"/>
        <v>92300</v>
      </c>
      <c r="N75" s="270">
        <f t="shared" si="17"/>
        <v>0</v>
      </c>
      <c r="O75" s="270">
        <f t="shared" si="17"/>
        <v>7684464</v>
      </c>
      <c r="P75" s="270">
        <f t="shared" si="17"/>
        <v>262803547</v>
      </c>
    </row>
    <row r="77" spans="1:16" s="239" customFormat="1" ht="52.5" customHeight="1">
      <c r="A77" s="328" t="str">
        <f>додаток1!A110</f>
        <v>Міський голова                                                         Б. БАЛАГУРА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</row>
    <row r="80" spans="1:16" s="240" customFormat="1" ht="20.25">
      <c r="A80" s="271"/>
      <c r="B80" s="272"/>
      <c r="C80" s="272"/>
      <c r="D80" s="273" t="s">
        <v>315</v>
      </c>
      <c r="E80" s="274">
        <f>додаток1!D108+'Додаток 2'!D15-'Додаток 3'!E75</f>
        <v>0</v>
      </c>
      <c r="F80" s="274"/>
      <c r="G80" s="274"/>
      <c r="H80" s="274"/>
      <c r="I80" s="274"/>
      <c r="J80" s="274">
        <f>додаток1!E108+'Додаток 2'!E15-'Додаток 3'!J75</f>
        <v>0</v>
      </c>
      <c r="K80" s="274"/>
      <c r="L80" s="274"/>
      <c r="M80" s="274"/>
      <c r="N80" s="274"/>
      <c r="O80" s="274">
        <f>'[1]додаток1'!F73+'[1]Додаток 2'!F12-'[1]Додаток 3'!O120</f>
        <v>0</v>
      </c>
      <c r="P80" s="274">
        <f>додаток1!C108+'Додаток 2'!C15-'Додаток 3'!P75</f>
        <v>0</v>
      </c>
    </row>
  </sheetData>
  <sheetProtection/>
  <mergeCells count="30">
    <mergeCell ref="M12:N12"/>
    <mergeCell ref="J12:J14"/>
    <mergeCell ref="K12:K14"/>
    <mergeCell ref="L12:L14"/>
    <mergeCell ref="M1:P1"/>
    <mergeCell ref="M2:P2"/>
    <mergeCell ref="M3:P3"/>
    <mergeCell ref="M4:P4"/>
    <mergeCell ref="L5:P5"/>
    <mergeCell ref="L6:P6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3:M14"/>
    <mergeCell ref="N13:N14"/>
    <mergeCell ref="O12:O14"/>
    <mergeCell ref="P11:P14"/>
    <mergeCell ref="A77:P77"/>
    <mergeCell ref="A11:A14"/>
    <mergeCell ref="B11:B14"/>
    <mergeCell ref="C11:C14"/>
    <mergeCell ref="D11:D14"/>
    <mergeCell ref="E12:E14"/>
  </mergeCells>
  <printOptions/>
  <pageMargins left="0.2755905511811024" right="0.1968503937007874" top="0.59" bottom="0.41" header="0.15748031496062992" footer="0"/>
  <pageSetup fitToHeight="10" fitToWidth="1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55"/>
  <sheetViews>
    <sheetView showZeros="0" zoomScale="80" zoomScaleNormal="80" zoomScalePageLayoutView="0" workbookViewId="0" topLeftCell="A1">
      <selection activeCell="M42" sqref="M42"/>
    </sheetView>
  </sheetViews>
  <sheetFormatPr defaultColWidth="8.875" defaultRowHeight="12.75"/>
  <cols>
    <col min="1" max="1" width="14.00390625" style="16" customWidth="1"/>
    <col min="2" max="2" width="15.75390625" style="16" customWidth="1"/>
    <col min="3" max="3" width="15.875" style="16" customWidth="1"/>
    <col min="4" max="4" width="41.375" style="16" customWidth="1"/>
    <col min="5" max="5" width="12.375" style="16" customWidth="1"/>
    <col min="6" max="6" width="10.25390625" style="16" customWidth="1"/>
    <col min="7" max="7" width="11.625" style="16" customWidth="1"/>
    <col min="8" max="8" width="11.75390625" style="16" customWidth="1"/>
    <col min="9" max="9" width="12.625" style="16" customWidth="1"/>
    <col min="10" max="10" width="9.75390625" style="16" bestFit="1" customWidth="1"/>
    <col min="11" max="11" width="9.25390625" style="16" bestFit="1" customWidth="1"/>
    <col min="12" max="12" width="11.625" style="16" customWidth="1"/>
    <col min="13" max="13" width="12.25390625" style="16" customWidth="1"/>
    <col min="14" max="14" width="11.75390625" style="16" customWidth="1"/>
    <col min="15" max="15" width="9.25390625" style="16" bestFit="1" customWidth="1"/>
    <col min="16" max="16" width="10.875" style="16" customWidth="1"/>
    <col min="17" max="16384" width="8.875" style="16" customWidth="1"/>
  </cols>
  <sheetData>
    <row r="1" spans="12:16" ht="15.75">
      <c r="L1" s="359" t="s">
        <v>316</v>
      </c>
      <c r="M1" s="359"/>
      <c r="N1" s="359"/>
      <c r="O1" s="359"/>
      <c r="P1" s="359"/>
    </row>
    <row r="2" spans="10:16" ht="15.75">
      <c r="J2" s="224"/>
      <c r="K2" s="224"/>
      <c r="L2" s="359" t="str">
        <f>додаток1!D2</f>
        <v>до  рішення сесії Тетіївської міської ради</v>
      </c>
      <c r="M2" s="359"/>
      <c r="N2" s="359"/>
      <c r="O2" s="359"/>
      <c r="P2" s="359"/>
    </row>
    <row r="3" spans="12:16" ht="29.25" customHeight="1">
      <c r="L3" s="360" t="str">
        <f>додаток1!D3</f>
        <v>"Про бюджет Тетіївської міської територіальної громади на 2021 рік" від 24.12.2020.№ 39-02-VIII</v>
      </c>
      <c r="M3" s="360"/>
      <c r="N3" s="360"/>
      <c r="O3" s="360"/>
      <c r="P3" s="360"/>
    </row>
    <row r="4" spans="12:16" ht="15.75">
      <c r="L4" s="359">
        <f>додаток1!D4</f>
        <v>0</v>
      </c>
      <c r="M4" s="359"/>
      <c r="N4" s="359"/>
      <c r="O4" s="359"/>
      <c r="P4" s="359"/>
    </row>
    <row r="5" spans="12:16" ht="27" customHeight="1">
      <c r="L5" s="361">
        <f>додаток1!C5</f>
        <v>0</v>
      </c>
      <c r="M5" s="361"/>
      <c r="N5" s="361"/>
      <c r="O5" s="361"/>
      <c r="P5" s="361"/>
    </row>
    <row r="6" spans="1:16" ht="27" customHeight="1">
      <c r="A6" s="362" t="s">
        <v>317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8" spans="1:2" ht="15.75">
      <c r="A8" s="354">
        <f>додаток1!A8</f>
        <v>10508000000</v>
      </c>
      <c r="B8" s="354"/>
    </row>
    <row r="9" spans="1:2" ht="12.75">
      <c r="A9" s="355" t="s">
        <v>2</v>
      </c>
      <c r="B9" s="355"/>
    </row>
    <row r="10" ht="15.75">
      <c r="P10" s="12" t="s">
        <v>3</v>
      </c>
    </row>
    <row r="11" spans="1:17" s="3" customFormat="1" ht="23.25" customHeight="1">
      <c r="A11" s="350" t="s">
        <v>127</v>
      </c>
      <c r="B11" s="353" t="s">
        <v>128</v>
      </c>
      <c r="C11" s="337" t="s">
        <v>129</v>
      </c>
      <c r="D11" s="337" t="s">
        <v>130</v>
      </c>
      <c r="E11" s="356" t="s">
        <v>318</v>
      </c>
      <c r="F11" s="356"/>
      <c r="G11" s="356"/>
      <c r="H11" s="356"/>
      <c r="I11" s="356" t="s">
        <v>319</v>
      </c>
      <c r="J11" s="356"/>
      <c r="K11" s="356"/>
      <c r="L11" s="356"/>
      <c r="M11" s="356" t="s">
        <v>320</v>
      </c>
      <c r="N11" s="356"/>
      <c r="O11" s="356"/>
      <c r="P11" s="356"/>
      <c r="Q11" s="227"/>
    </row>
    <row r="12" spans="1:17" s="3" customFormat="1" ht="18.75" customHeight="1">
      <c r="A12" s="351"/>
      <c r="B12" s="353"/>
      <c r="C12" s="337"/>
      <c r="D12" s="337"/>
      <c r="E12" s="349" t="s">
        <v>7</v>
      </c>
      <c r="F12" s="357" t="s">
        <v>321</v>
      </c>
      <c r="G12" s="358"/>
      <c r="H12" s="349" t="s">
        <v>107</v>
      </c>
      <c r="I12" s="349" t="s">
        <v>7</v>
      </c>
      <c r="J12" s="357" t="s">
        <v>321</v>
      </c>
      <c r="K12" s="358"/>
      <c r="L12" s="349" t="s">
        <v>107</v>
      </c>
      <c r="M12" s="349" t="s">
        <v>7</v>
      </c>
      <c r="N12" s="357" t="s">
        <v>321</v>
      </c>
      <c r="O12" s="358"/>
      <c r="P12" s="349" t="s">
        <v>107</v>
      </c>
      <c r="Q12" s="227"/>
    </row>
    <row r="13" spans="1:17" s="3" customFormat="1" ht="13.5" customHeight="1">
      <c r="A13" s="351"/>
      <c r="B13" s="353"/>
      <c r="C13" s="337"/>
      <c r="D13" s="337"/>
      <c r="E13" s="349"/>
      <c r="F13" s="347" t="s">
        <v>6</v>
      </c>
      <c r="G13" s="347" t="s">
        <v>322</v>
      </c>
      <c r="H13" s="349"/>
      <c r="I13" s="349"/>
      <c r="J13" s="347" t="s">
        <v>6</v>
      </c>
      <c r="K13" s="347" t="s">
        <v>322</v>
      </c>
      <c r="L13" s="349"/>
      <c r="M13" s="349"/>
      <c r="N13" s="347" t="s">
        <v>6</v>
      </c>
      <c r="O13" s="347" t="s">
        <v>322</v>
      </c>
      <c r="P13" s="349"/>
      <c r="Q13" s="227"/>
    </row>
    <row r="14" spans="1:17" s="3" customFormat="1" ht="96" customHeight="1">
      <c r="A14" s="352"/>
      <c r="B14" s="353"/>
      <c r="C14" s="337"/>
      <c r="D14" s="337"/>
      <c r="E14" s="349"/>
      <c r="F14" s="348"/>
      <c r="G14" s="348"/>
      <c r="H14" s="349"/>
      <c r="I14" s="349"/>
      <c r="J14" s="348"/>
      <c r="K14" s="348"/>
      <c r="L14" s="349"/>
      <c r="M14" s="349"/>
      <c r="N14" s="348"/>
      <c r="O14" s="348"/>
      <c r="P14" s="349"/>
      <c r="Q14" s="227"/>
    </row>
    <row r="15" spans="1:17" s="3" customFormat="1" ht="14.25" customHeight="1">
      <c r="A15" s="207">
        <v>1</v>
      </c>
      <c r="B15" s="103">
        <v>2</v>
      </c>
      <c r="C15" s="207">
        <v>3</v>
      </c>
      <c r="D15" s="207">
        <v>4</v>
      </c>
      <c r="E15" s="207">
        <v>5</v>
      </c>
      <c r="F15" s="207">
        <v>6</v>
      </c>
      <c r="G15" s="207">
        <v>7</v>
      </c>
      <c r="H15" s="207">
        <v>8</v>
      </c>
      <c r="I15" s="207">
        <v>9</v>
      </c>
      <c r="J15" s="207">
        <v>10</v>
      </c>
      <c r="K15" s="207">
        <v>11</v>
      </c>
      <c r="L15" s="207">
        <v>12</v>
      </c>
      <c r="M15" s="207">
        <v>13</v>
      </c>
      <c r="N15" s="207">
        <v>14</v>
      </c>
      <c r="O15" s="207">
        <v>15</v>
      </c>
      <c r="P15" s="207">
        <v>16</v>
      </c>
      <c r="Q15" s="227"/>
    </row>
    <row r="16" spans="1:19" ht="19.5" customHeight="1">
      <c r="A16" s="208"/>
      <c r="B16" s="209"/>
      <c r="C16" s="209"/>
      <c r="D16" s="210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28"/>
      <c r="S16" s="226"/>
    </row>
    <row r="17" spans="1:19" ht="19.5" customHeight="1">
      <c r="A17" s="208"/>
      <c r="B17" s="208"/>
      <c r="C17" s="208"/>
      <c r="D17" s="212"/>
      <c r="E17" s="213"/>
      <c r="F17" s="213"/>
      <c r="G17" s="213"/>
      <c r="H17" s="211"/>
      <c r="I17" s="213"/>
      <c r="J17" s="213"/>
      <c r="K17" s="213"/>
      <c r="L17" s="216"/>
      <c r="M17" s="225"/>
      <c r="N17" s="225"/>
      <c r="O17" s="225"/>
      <c r="P17" s="225"/>
      <c r="Q17" s="228"/>
      <c r="S17" s="226"/>
    </row>
    <row r="18" spans="1:19" ht="19.5" customHeight="1">
      <c r="A18" s="208"/>
      <c r="B18" s="208"/>
      <c r="C18" s="208"/>
      <c r="D18" s="212"/>
      <c r="E18" s="213"/>
      <c r="F18" s="213"/>
      <c r="G18" s="213"/>
      <c r="H18" s="211"/>
      <c r="I18" s="213"/>
      <c r="J18" s="213"/>
      <c r="K18" s="213"/>
      <c r="L18" s="216"/>
      <c r="M18" s="225"/>
      <c r="N18" s="225"/>
      <c r="O18" s="225"/>
      <c r="P18" s="225"/>
      <c r="Q18" s="228"/>
      <c r="S18" s="226"/>
    </row>
    <row r="19" spans="1:17" s="205" customFormat="1" ht="19.5" customHeight="1">
      <c r="A19" s="208"/>
      <c r="B19" s="209"/>
      <c r="C19" s="209"/>
      <c r="D19" s="214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29"/>
    </row>
    <row r="20" spans="1:17" ht="19.5" customHeight="1">
      <c r="A20" s="208"/>
      <c r="B20" s="208"/>
      <c r="C20" s="208"/>
      <c r="D20" s="215"/>
      <c r="E20" s="216"/>
      <c r="F20" s="216"/>
      <c r="G20" s="216"/>
      <c r="H20" s="216"/>
      <c r="I20" s="216"/>
      <c r="J20" s="216"/>
      <c r="K20" s="216"/>
      <c r="L20" s="216"/>
      <c r="M20" s="211"/>
      <c r="N20" s="211"/>
      <c r="O20" s="211"/>
      <c r="P20" s="211"/>
      <c r="Q20" s="228"/>
    </row>
    <row r="21" spans="1:17" ht="19.5" customHeight="1">
      <c r="A21" s="208"/>
      <c r="B21" s="208"/>
      <c r="C21" s="208"/>
      <c r="D21" s="215"/>
      <c r="E21" s="213"/>
      <c r="F21" s="216"/>
      <c r="G21" s="216"/>
      <c r="H21" s="216"/>
      <c r="I21" s="216"/>
      <c r="J21" s="216"/>
      <c r="K21" s="216"/>
      <c r="L21" s="216"/>
      <c r="M21" s="211"/>
      <c r="N21" s="211"/>
      <c r="O21" s="211"/>
      <c r="P21" s="211"/>
      <c r="Q21" s="228"/>
    </row>
    <row r="22" spans="1:17" ht="19.5" customHeight="1">
      <c r="A22" s="208"/>
      <c r="B22" s="208"/>
      <c r="C22" s="208"/>
      <c r="D22" s="215"/>
      <c r="E22" s="216"/>
      <c r="F22" s="216"/>
      <c r="G22" s="216"/>
      <c r="H22" s="216"/>
      <c r="I22" s="216"/>
      <c r="J22" s="216"/>
      <c r="K22" s="216"/>
      <c r="L22" s="216"/>
      <c r="M22" s="211"/>
      <c r="N22" s="211"/>
      <c r="O22" s="211"/>
      <c r="P22" s="211"/>
      <c r="Q22" s="228"/>
    </row>
    <row r="23" spans="1:16" s="206" customFormat="1" ht="20.25" customHeight="1">
      <c r="A23" s="217" t="s">
        <v>101</v>
      </c>
      <c r="B23" s="217" t="s">
        <v>101</v>
      </c>
      <c r="C23" s="217" t="s">
        <v>101</v>
      </c>
      <c r="D23" s="218" t="s">
        <v>314</v>
      </c>
      <c r="E23" s="211">
        <v>0</v>
      </c>
      <c r="F23" s="211">
        <f aca="true" t="shared" si="0" ref="F23:P23">F19+F16</f>
        <v>0</v>
      </c>
      <c r="G23" s="211">
        <f t="shared" si="0"/>
        <v>0</v>
      </c>
      <c r="H23" s="211">
        <f t="shared" si="0"/>
        <v>0</v>
      </c>
      <c r="I23" s="211">
        <f t="shared" si="0"/>
        <v>0</v>
      </c>
      <c r="J23" s="211">
        <f t="shared" si="0"/>
        <v>0</v>
      </c>
      <c r="K23" s="211">
        <f t="shared" si="0"/>
        <v>0</v>
      </c>
      <c r="L23" s="211">
        <f t="shared" si="0"/>
        <v>0</v>
      </c>
      <c r="M23" s="211">
        <f t="shared" si="0"/>
        <v>0</v>
      </c>
      <c r="N23" s="211">
        <f t="shared" si="0"/>
        <v>0</v>
      </c>
      <c r="O23" s="211">
        <f t="shared" si="0"/>
        <v>0</v>
      </c>
      <c r="P23" s="211">
        <f t="shared" si="0"/>
        <v>0</v>
      </c>
    </row>
    <row r="25" spans="4:12" ht="18.75">
      <c r="D25" s="219" t="s">
        <v>323</v>
      </c>
      <c r="E25" s="220"/>
      <c r="F25" s="220"/>
      <c r="G25" s="220"/>
      <c r="H25" s="220"/>
      <c r="I25" s="219"/>
      <c r="J25" s="219"/>
      <c r="K25" s="219"/>
      <c r="L25" s="219"/>
    </row>
    <row r="26" spans="5:16" ht="12.75">
      <c r="E26" s="221"/>
      <c r="F26" s="222"/>
      <c r="G26" s="222"/>
      <c r="H26" s="222"/>
      <c r="I26" s="226"/>
      <c r="J26" s="226"/>
      <c r="K26" s="226"/>
      <c r="L26" s="226"/>
      <c r="M26" s="226"/>
      <c r="N26" s="226"/>
      <c r="O26" s="226"/>
      <c r="P26" s="226"/>
    </row>
    <row r="27" spans="3:11" ht="23.25" customHeight="1">
      <c r="C27" s="307" t="str">
        <f>додаток1!A110</f>
        <v>Міський голова                                                         Б. БАЛАГУРА</v>
      </c>
      <c r="D27" s="307"/>
      <c r="E27" s="307"/>
      <c r="F27" s="307"/>
      <c r="G27" s="307"/>
      <c r="H27" s="307"/>
      <c r="I27" s="307"/>
      <c r="J27" s="307"/>
      <c r="K27" s="307"/>
    </row>
    <row r="28" spans="5:8" ht="12.75">
      <c r="E28" s="221"/>
      <c r="F28" s="221"/>
      <c r="G28" s="221"/>
      <c r="H28" s="221"/>
    </row>
    <row r="29" spans="5:8" ht="12.75">
      <c r="E29" s="221"/>
      <c r="F29" s="221"/>
      <c r="G29" s="221"/>
      <c r="H29" s="221"/>
    </row>
    <row r="55" ht="12.75">
      <c r="G55" s="223"/>
    </row>
  </sheetData>
  <sheetProtection/>
  <mergeCells count="31">
    <mergeCell ref="L1:P1"/>
    <mergeCell ref="L2:P2"/>
    <mergeCell ref="L3:P3"/>
    <mergeCell ref="L4:P4"/>
    <mergeCell ref="L5:P5"/>
    <mergeCell ref="A6:P6"/>
    <mergeCell ref="A8:B8"/>
    <mergeCell ref="A9:B9"/>
    <mergeCell ref="E11:H11"/>
    <mergeCell ref="I11:L11"/>
    <mergeCell ref="M11:P11"/>
    <mergeCell ref="F12:G12"/>
    <mergeCell ref="J12:K12"/>
    <mergeCell ref="N12:O12"/>
    <mergeCell ref="P12:P14"/>
    <mergeCell ref="J13:J14"/>
    <mergeCell ref="A11:A14"/>
    <mergeCell ref="B11:B14"/>
    <mergeCell ref="C11:C14"/>
    <mergeCell ref="D11:D14"/>
    <mergeCell ref="E12:E14"/>
    <mergeCell ref="F13:F14"/>
    <mergeCell ref="K13:K14"/>
    <mergeCell ref="L12:L14"/>
    <mergeCell ref="M12:M14"/>
    <mergeCell ref="N13:N14"/>
    <mergeCell ref="O13:O14"/>
    <mergeCell ref="C27:K27"/>
    <mergeCell ref="G13:G14"/>
    <mergeCell ref="H12:H14"/>
    <mergeCell ref="I12:I14"/>
  </mergeCells>
  <printOptions/>
  <pageMargins left="0.51" right="0.27" top="0.65" bottom="0.23999999999999996" header="0" footer="0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zoomScalePageLayoutView="0" workbookViewId="0" topLeftCell="A39">
      <selection activeCell="G54" sqref="G54"/>
    </sheetView>
  </sheetViews>
  <sheetFormatPr defaultColWidth="9.00390625" defaultRowHeight="12.75"/>
  <cols>
    <col min="1" max="1" width="19.75390625" style="12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183"/>
      <c r="E1" s="309" t="s">
        <v>324</v>
      </c>
      <c r="F1" s="309"/>
    </row>
    <row r="2" spans="4:6" ht="15.75">
      <c r="D2" s="183"/>
      <c r="E2" s="309" t="str">
        <f>додаток1!D2</f>
        <v>до  рішення сесії Тетіївської міської ради</v>
      </c>
      <c r="F2" s="309"/>
    </row>
    <row r="3" spans="4:6" ht="31.5" customHeight="1">
      <c r="D3" s="184"/>
      <c r="E3" s="310" t="str">
        <f>додаток1!D3</f>
        <v>"Про бюджет Тетіївської міської територіальної громади на 2021 рік" від 24.12.2020.№ 39-02-VIII</v>
      </c>
      <c r="F3" s="310"/>
    </row>
    <row r="4" spans="4:8" ht="16.5" customHeight="1">
      <c r="D4" s="309"/>
      <c r="E4" s="309"/>
      <c r="F4" s="309"/>
      <c r="G4" s="185"/>
      <c r="H4" s="185"/>
    </row>
    <row r="5" spans="3:8" ht="15.75" hidden="1">
      <c r="C5" s="311"/>
      <c r="D5" s="311"/>
      <c r="E5" s="311"/>
      <c r="F5" s="311"/>
      <c r="G5" s="185"/>
      <c r="H5" s="185"/>
    </row>
    <row r="6" spans="1:6" s="175" customFormat="1" ht="30" customHeight="1">
      <c r="A6" s="328" t="s">
        <v>325</v>
      </c>
      <c r="B6" s="328"/>
      <c r="C6" s="328"/>
      <c r="D6" s="328"/>
      <c r="E6" s="328"/>
      <c r="F6" s="328"/>
    </row>
    <row r="7" spans="1:6" s="175" customFormat="1" ht="15.75" customHeight="1">
      <c r="A7" s="187">
        <f>додаток1!A8</f>
        <v>10508000000</v>
      </c>
      <c r="B7" s="186"/>
      <c r="C7" s="186"/>
      <c r="D7" s="188"/>
      <c r="E7" s="188"/>
      <c r="F7" s="188"/>
    </row>
    <row r="8" spans="1:6" s="175" customFormat="1" ht="15.75" customHeight="1">
      <c r="A8" s="94" t="s">
        <v>2</v>
      </c>
      <c r="B8" s="186"/>
      <c r="C8" s="186"/>
      <c r="D8" s="188"/>
      <c r="E8" s="188"/>
      <c r="F8" s="188"/>
    </row>
    <row r="9" spans="1:6" s="175" customFormat="1" ht="15.75" customHeight="1">
      <c r="A9" s="94"/>
      <c r="B9" s="186"/>
      <c r="C9" s="186"/>
      <c r="D9" s="188"/>
      <c r="E9" s="188"/>
      <c r="F9" s="188"/>
    </row>
    <row r="10" spans="1:6" s="175" customFormat="1" ht="15.75" customHeight="1">
      <c r="A10" s="377" t="s">
        <v>326</v>
      </c>
      <c r="B10" s="377"/>
      <c r="C10" s="377"/>
      <c r="D10" s="377"/>
      <c r="E10" s="377"/>
      <c r="F10" s="377"/>
    </row>
    <row r="11" spans="1:6" s="176" customFormat="1" ht="15.75" customHeight="1">
      <c r="A11" s="189"/>
      <c r="F11" s="74" t="s">
        <v>3</v>
      </c>
    </row>
    <row r="12" spans="1:6" s="177" customFormat="1" ht="33.75" customHeight="1">
      <c r="A12" s="367" t="s">
        <v>327</v>
      </c>
      <c r="B12" s="303" t="s">
        <v>328</v>
      </c>
      <c r="C12" s="303"/>
      <c r="D12" s="303"/>
      <c r="E12" s="303"/>
      <c r="F12" s="369" t="s">
        <v>6</v>
      </c>
    </row>
    <row r="13" spans="1:6" s="178" customFormat="1" ht="15.75" customHeight="1">
      <c r="A13" s="368"/>
      <c r="B13" s="303"/>
      <c r="C13" s="303"/>
      <c r="D13" s="303"/>
      <c r="E13" s="303"/>
      <c r="F13" s="370"/>
    </row>
    <row r="14" spans="1:6" s="179" customFormat="1" ht="15.75" customHeight="1">
      <c r="A14" s="191">
        <v>1</v>
      </c>
      <c r="B14" s="389">
        <v>2</v>
      </c>
      <c r="C14" s="390"/>
      <c r="D14" s="390"/>
      <c r="E14" s="391"/>
      <c r="F14" s="191">
        <v>3</v>
      </c>
    </row>
    <row r="15" spans="1:6" s="180" customFormat="1" ht="15.75" customHeight="1">
      <c r="A15" s="316" t="s">
        <v>329</v>
      </c>
      <c r="B15" s="317"/>
      <c r="C15" s="317"/>
      <c r="D15" s="317"/>
      <c r="E15" s="317"/>
      <c r="F15" s="318"/>
    </row>
    <row r="16" spans="1:6" s="7" customFormat="1" ht="24" customHeight="1">
      <c r="A16" s="192">
        <f>додаток1!A88</f>
        <v>41020100</v>
      </c>
      <c r="B16" s="363" t="str">
        <f>додаток1!B88</f>
        <v>Базова дотація</v>
      </c>
      <c r="C16" s="364"/>
      <c r="D16" s="364"/>
      <c r="E16" s="365"/>
      <c r="F16" s="193">
        <f>F17</f>
        <v>9546100</v>
      </c>
    </row>
    <row r="17" spans="1:6" s="176" customFormat="1" ht="24" customHeight="1">
      <c r="A17" s="194">
        <v>99000000000</v>
      </c>
      <c r="B17" s="381" t="s">
        <v>330</v>
      </c>
      <c r="C17" s="382"/>
      <c r="D17" s="382"/>
      <c r="E17" s="383"/>
      <c r="F17" s="195">
        <f>додаток1!D88</f>
        <v>9546100</v>
      </c>
    </row>
    <row r="18" spans="1:6" s="7" customFormat="1" ht="26.25" customHeight="1">
      <c r="A18" s="192">
        <f>додаток1!A91</f>
        <v>41033900</v>
      </c>
      <c r="B18" s="363" t="str">
        <f>додаток1!B91</f>
        <v>Освітня субвенція з державного бюджету місцевим бюджетам</v>
      </c>
      <c r="C18" s="364"/>
      <c r="D18" s="364"/>
      <c r="E18" s="365"/>
      <c r="F18" s="193">
        <f>F19</f>
        <v>98194200</v>
      </c>
    </row>
    <row r="19" spans="1:6" s="176" customFormat="1" ht="24" customHeight="1">
      <c r="A19" s="194">
        <v>99000000000</v>
      </c>
      <c r="B19" s="381" t="s">
        <v>330</v>
      </c>
      <c r="C19" s="382"/>
      <c r="D19" s="382"/>
      <c r="E19" s="383"/>
      <c r="F19" s="195">
        <f>додаток1!D91</f>
        <v>98194200</v>
      </c>
    </row>
    <row r="20" spans="1:256" s="7" customFormat="1" ht="49.5" customHeight="1">
      <c r="A20" s="192">
        <f>додаток1!A94</f>
        <v>41040200</v>
      </c>
      <c r="B20" s="363" t="str">
        <f>додаток1!B94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0" s="364"/>
      <c r="D20" s="364"/>
      <c r="E20" s="365"/>
      <c r="F20" s="193">
        <f>F21</f>
        <v>3558400</v>
      </c>
      <c r="IV20" s="7">
        <f>SUM(A20:IU20)</f>
        <v>44598600</v>
      </c>
    </row>
    <row r="21" spans="1:6" s="176" customFormat="1" ht="25.5" customHeight="1">
      <c r="A21" s="194">
        <v>10100000000</v>
      </c>
      <c r="B21" s="381" t="s">
        <v>331</v>
      </c>
      <c r="C21" s="382"/>
      <c r="D21" s="382"/>
      <c r="E21" s="383"/>
      <c r="F21" s="195">
        <f>додаток1!D94</f>
        <v>3558400</v>
      </c>
    </row>
    <row r="22" spans="1:6" s="7" customFormat="1" ht="33.75" customHeight="1">
      <c r="A22" s="192">
        <f>додаток1!A97</f>
        <v>41051000</v>
      </c>
      <c r="B22" s="363" t="str">
        <f>додаток1!B97</f>
        <v>Субвенція з місцевого бюджету на здійснення переданих видатків у сфері освіти за рахунок коштів освітньої субвенції</v>
      </c>
      <c r="C22" s="364"/>
      <c r="D22" s="364"/>
      <c r="E22" s="365"/>
      <c r="F22" s="193">
        <f>F23</f>
        <v>2998091</v>
      </c>
    </row>
    <row r="23" spans="1:6" s="176" customFormat="1" ht="24" customHeight="1">
      <c r="A23" s="194">
        <v>10100000000</v>
      </c>
      <c r="B23" s="381" t="s">
        <v>331</v>
      </c>
      <c r="C23" s="382"/>
      <c r="D23" s="382"/>
      <c r="E23" s="383"/>
      <c r="F23" s="195">
        <f>додаток1!D97</f>
        <v>2998091</v>
      </c>
    </row>
    <row r="24" spans="1:6" s="7" customFormat="1" ht="41.25" customHeight="1">
      <c r="A24" s="192">
        <f>додаток1!A99</f>
        <v>41051200</v>
      </c>
      <c r="B24" s="363" t="str">
        <f>додаток1!B99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24" s="364"/>
      <c r="D24" s="364"/>
      <c r="E24" s="365"/>
      <c r="F24" s="193">
        <f>F25</f>
        <v>1101656</v>
      </c>
    </row>
    <row r="25" spans="1:6" s="176" customFormat="1" ht="24.75" customHeight="1">
      <c r="A25" s="194">
        <v>10100000000</v>
      </c>
      <c r="B25" s="381" t="s">
        <v>331</v>
      </c>
      <c r="C25" s="382"/>
      <c r="D25" s="382"/>
      <c r="E25" s="383"/>
      <c r="F25" s="195">
        <f>додаток1!D99</f>
        <v>1101656</v>
      </c>
    </row>
    <row r="26" spans="1:6" s="302" customFormat="1" ht="19.5" customHeight="1">
      <c r="A26" s="300">
        <v>41053900</v>
      </c>
      <c r="B26" s="384" t="s">
        <v>96</v>
      </c>
      <c r="C26" s="385"/>
      <c r="D26" s="385"/>
      <c r="E26" s="386"/>
      <c r="F26" s="301">
        <v>6595000</v>
      </c>
    </row>
    <row r="27" spans="1:6" s="176" customFormat="1" ht="20.25" customHeight="1">
      <c r="A27" s="194">
        <v>10100000000</v>
      </c>
      <c r="B27" s="381" t="s">
        <v>331</v>
      </c>
      <c r="C27" s="382"/>
      <c r="D27" s="382"/>
      <c r="E27" s="383"/>
      <c r="F27" s="195"/>
    </row>
    <row r="28" spans="1:6" s="7" customFormat="1" ht="42.75" customHeight="1">
      <c r="A28" s="291">
        <v>41055000</v>
      </c>
      <c r="B28" s="363" t="s">
        <v>98</v>
      </c>
      <c r="C28" s="387"/>
      <c r="D28" s="387"/>
      <c r="E28" s="388"/>
      <c r="F28" s="193">
        <v>776600</v>
      </c>
    </row>
    <row r="29" spans="1:6" s="176" customFormat="1" ht="20.25" customHeight="1">
      <c r="A29" s="194">
        <v>10100000000</v>
      </c>
      <c r="B29" s="381" t="s">
        <v>331</v>
      </c>
      <c r="C29" s="382"/>
      <c r="D29" s="382"/>
      <c r="E29" s="383"/>
      <c r="F29" s="195"/>
    </row>
    <row r="30" spans="1:6" s="176" customFormat="1" ht="20.25" customHeight="1">
      <c r="A30" s="316" t="s">
        <v>332</v>
      </c>
      <c r="B30" s="317"/>
      <c r="C30" s="317"/>
      <c r="D30" s="317"/>
      <c r="E30" s="317"/>
      <c r="F30" s="318"/>
    </row>
    <row r="31" spans="1:6" s="7" customFormat="1" ht="22.5" customHeight="1">
      <c r="A31" s="197"/>
      <c r="B31" s="363" t="s">
        <v>333</v>
      </c>
      <c r="C31" s="364"/>
      <c r="D31" s="364"/>
      <c r="E31" s="365"/>
      <c r="F31" s="193">
        <v>0</v>
      </c>
    </row>
    <row r="32" spans="1:6" s="176" customFormat="1" ht="22.5" customHeight="1">
      <c r="A32" s="194"/>
      <c r="B32" s="381" t="s">
        <v>334</v>
      </c>
      <c r="C32" s="382"/>
      <c r="D32" s="382"/>
      <c r="E32" s="383"/>
      <c r="F32" s="195">
        <v>0</v>
      </c>
    </row>
    <row r="33" spans="1:6" s="176" customFormat="1" ht="22.5" customHeight="1" hidden="1">
      <c r="A33" s="194"/>
      <c r="B33" s="381"/>
      <c r="C33" s="382"/>
      <c r="D33" s="382"/>
      <c r="E33" s="383"/>
      <c r="F33" s="195"/>
    </row>
    <row r="34" spans="1:6" s="176" customFormat="1" ht="22.5" customHeight="1" hidden="1">
      <c r="A34" s="194"/>
      <c r="B34" s="381"/>
      <c r="C34" s="382"/>
      <c r="D34" s="382"/>
      <c r="E34" s="383"/>
      <c r="F34" s="195"/>
    </row>
    <row r="35" spans="1:6" s="176" customFormat="1" ht="22.5" customHeight="1" hidden="1">
      <c r="A35" s="194"/>
      <c r="B35" s="381"/>
      <c r="C35" s="382"/>
      <c r="D35" s="382"/>
      <c r="E35" s="383"/>
      <c r="F35" s="195"/>
    </row>
    <row r="36" spans="1:6" s="7" customFormat="1" ht="22.5" customHeight="1">
      <c r="A36" s="192" t="s">
        <v>101</v>
      </c>
      <c r="B36" s="363" t="s">
        <v>335</v>
      </c>
      <c r="C36" s="364"/>
      <c r="D36" s="364"/>
      <c r="E36" s="365"/>
      <c r="F36" s="193">
        <f>F37+F38</f>
        <v>122770047</v>
      </c>
    </row>
    <row r="37" spans="1:7" s="7" customFormat="1" ht="22.5" customHeight="1">
      <c r="A37" s="192" t="s">
        <v>101</v>
      </c>
      <c r="B37" s="363" t="s">
        <v>336</v>
      </c>
      <c r="C37" s="364"/>
      <c r="D37" s="364"/>
      <c r="E37" s="365"/>
      <c r="F37" s="193">
        <f>F16+F18+F20+F22+F24+F28+F26</f>
        <v>122770047</v>
      </c>
      <c r="G37" s="198">
        <f>F37-додаток1!D85</f>
        <v>0</v>
      </c>
    </row>
    <row r="38" spans="1:7" s="7" customFormat="1" ht="22.5" customHeight="1">
      <c r="A38" s="192" t="s">
        <v>101</v>
      </c>
      <c r="B38" s="363" t="s">
        <v>337</v>
      </c>
      <c r="C38" s="364"/>
      <c r="D38" s="364"/>
      <c r="E38" s="365"/>
      <c r="F38" s="193">
        <f>F31</f>
        <v>0</v>
      </c>
      <c r="G38" s="198">
        <f>F38-додаток1!E85</f>
        <v>0</v>
      </c>
    </row>
    <row r="39" s="176" customFormat="1" ht="15.75" customHeight="1">
      <c r="A39" s="189"/>
    </row>
    <row r="40" spans="1:6" s="175" customFormat="1" ht="15.75" customHeight="1">
      <c r="A40" s="377" t="s">
        <v>338</v>
      </c>
      <c r="B40" s="377"/>
      <c r="C40" s="377"/>
      <c r="D40" s="377"/>
      <c r="E40" s="377"/>
      <c r="F40" s="377"/>
    </row>
    <row r="41" s="176" customFormat="1" ht="15.75">
      <c r="A41" s="189"/>
    </row>
    <row r="42" spans="1:6" s="181" customFormat="1" ht="78.75" customHeight="1">
      <c r="A42" s="199" t="s">
        <v>339</v>
      </c>
      <c r="B42" s="190" t="s">
        <v>128</v>
      </c>
      <c r="C42" s="378" t="s">
        <v>340</v>
      </c>
      <c r="D42" s="379"/>
      <c r="E42" s="380"/>
      <c r="F42" s="200" t="s">
        <v>6</v>
      </c>
    </row>
    <row r="43" spans="1:6" s="182" customFormat="1" ht="15.75">
      <c r="A43" s="192">
        <v>1</v>
      </c>
      <c r="B43" s="192">
        <v>2</v>
      </c>
      <c r="C43" s="319">
        <v>3</v>
      </c>
      <c r="D43" s="320"/>
      <c r="E43" s="321"/>
      <c r="F43" s="192">
        <v>4</v>
      </c>
    </row>
    <row r="44" spans="1:6" s="176" customFormat="1" ht="15.75">
      <c r="A44" s="316" t="s">
        <v>341</v>
      </c>
      <c r="B44" s="317"/>
      <c r="C44" s="317"/>
      <c r="D44" s="317"/>
      <c r="E44" s="317"/>
      <c r="F44" s="318"/>
    </row>
    <row r="45" spans="1:6" s="7" customFormat="1" ht="15.75">
      <c r="A45" s="201"/>
      <c r="B45" s="202"/>
      <c r="C45" s="371" t="s">
        <v>333</v>
      </c>
      <c r="D45" s="372"/>
      <c r="E45" s="373"/>
      <c r="F45" s="202">
        <v>0</v>
      </c>
    </row>
    <row r="46" spans="1:6" s="176" customFormat="1" ht="15.75">
      <c r="A46" s="203"/>
      <c r="B46" s="204"/>
      <c r="C46" s="374" t="s">
        <v>334</v>
      </c>
      <c r="D46" s="375"/>
      <c r="E46" s="376"/>
      <c r="F46" s="204">
        <v>0</v>
      </c>
    </row>
    <row r="47" spans="1:6" s="176" customFormat="1" ht="15.75">
      <c r="A47" s="316" t="s">
        <v>342</v>
      </c>
      <c r="B47" s="317"/>
      <c r="C47" s="317"/>
      <c r="D47" s="317"/>
      <c r="E47" s="317"/>
      <c r="F47" s="318"/>
    </row>
    <row r="48" spans="1:6" s="7" customFormat="1" ht="15.75">
      <c r="A48" s="201">
        <v>3719770</v>
      </c>
      <c r="B48" s="201">
        <v>9770</v>
      </c>
      <c r="C48" s="371" t="s">
        <v>313</v>
      </c>
      <c r="D48" s="372"/>
      <c r="E48" s="373"/>
      <c r="F48" s="202">
        <v>1200624</v>
      </c>
    </row>
    <row r="49" spans="1:6" s="176" customFormat="1" ht="15.75">
      <c r="A49" s="194">
        <v>10100000000</v>
      </c>
      <c r="B49" s="204"/>
      <c r="C49" s="374" t="s">
        <v>331</v>
      </c>
      <c r="D49" s="375"/>
      <c r="E49" s="376"/>
      <c r="F49" s="204">
        <v>1200624</v>
      </c>
    </row>
    <row r="50" spans="1:6" s="176" customFormat="1" ht="15.75">
      <c r="A50" s="192" t="s">
        <v>101</v>
      </c>
      <c r="B50" s="363" t="s">
        <v>335</v>
      </c>
      <c r="C50" s="364"/>
      <c r="D50" s="364"/>
      <c r="E50" s="365"/>
      <c r="F50" s="193">
        <f>F51+F52</f>
        <v>1200624</v>
      </c>
    </row>
    <row r="51" spans="1:6" s="176" customFormat="1" ht="15.75">
      <c r="A51" s="192" t="s">
        <v>101</v>
      </c>
      <c r="B51" s="363" t="s">
        <v>336</v>
      </c>
      <c r="C51" s="364"/>
      <c r="D51" s="364"/>
      <c r="E51" s="365"/>
      <c r="F51" s="193">
        <f>F45</f>
        <v>0</v>
      </c>
    </row>
    <row r="52" spans="1:6" s="176" customFormat="1" ht="15.75">
      <c r="A52" s="192" t="s">
        <v>101</v>
      </c>
      <c r="B52" s="363" t="s">
        <v>337</v>
      </c>
      <c r="C52" s="364"/>
      <c r="D52" s="364"/>
      <c r="E52" s="365"/>
      <c r="F52" s="193">
        <f>F48</f>
        <v>1200624</v>
      </c>
    </row>
    <row r="53" s="176" customFormat="1" ht="15.75">
      <c r="A53" s="189"/>
    </row>
    <row r="54" spans="1:6" s="7" customFormat="1" ht="15.75">
      <c r="A54" s="366" t="str">
        <f>додаток1!A110</f>
        <v>Міський голова                                                         Б. БАЛАГУРА</v>
      </c>
      <c r="B54" s="366"/>
      <c r="C54" s="366"/>
      <c r="D54" s="366"/>
      <c r="E54" s="366"/>
      <c r="F54" s="366"/>
    </row>
    <row r="55" s="176" customFormat="1" ht="15.75">
      <c r="A55" s="189"/>
    </row>
    <row r="56" s="176" customFormat="1" ht="15.75">
      <c r="A56" s="189"/>
    </row>
    <row r="57" s="176" customFormat="1" ht="15.75">
      <c r="A57" s="189"/>
    </row>
    <row r="58" s="176" customFormat="1" ht="15.75">
      <c r="A58" s="189"/>
    </row>
    <row r="59" s="176" customFormat="1" ht="15.75">
      <c r="A59" s="189"/>
    </row>
    <row r="60" s="176" customFormat="1" ht="15.75">
      <c r="A60" s="189"/>
    </row>
    <row r="61" s="176" customFormat="1" ht="15.75">
      <c r="A61" s="189"/>
    </row>
    <row r="62" s="176" customFormat="1" ht="15.75">
      <c r="A62" s="189"/>
    </row>
    <row r="63" s="176" customFormat="1" ht="15.75">
      <c r="A63" s="189"/>
    </row>
    <row r="64" s="176" customFormat="1" ht="15.75">
      <c r="A64" s="189"/>
    </row>
    <row r="65" s="176" customFormat="1" ht="15.75">
      <c r="A65" s="189"/>
    </row>
    <row r="66" s="176" customFormat="1" ht="15.75">
      <c r="A66" s="189"/>
    </row>
    <row r="67" s="176" customFormat="1" ht="15.75">
      <c r="A67" s="189"/>
    </row>
    <row r="68" s="176" customFormat="1" ht="15.75">
      <c r="A68" s="189"/>
    </row>
    <row r="69" s="176" customFormat="1" ht="15.75">
      <c r="A69" s="189"/>
    </row>
    <row r="70" s="176" customFormat="1" ht="15.75">
      <c r="A70" s="189"/>
    </row>
    <row r="71" s="176" customFormat="1" ht="15.75">
      <c r="A71" s="189"/>
    </row>
  </sheetData>
  <sheetProtection/>
  <mergeCells count="48">
    <mergeCell ref="E1:F1"/>
    <mergeCell ref="E2:F2"/>
    <mergeCell ref="E3:F3"/>
    <mergeCell ref="D4:F4"/>
    <mergeCell ref="C5:F5"/>
    <mergeCell ref="A6:F6"/>
    <mergeCell ref="A10:F10"/>
    <mergeCell ref="B14:E14"/>
    <mergeCell ref="A15:F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0:F30"/>
    <mergeCell ref="B31:E31"/>
    <mergeCell ref="B32:E32"/>
    <mergeCell ref="B33:E33"/>
    <mergeCell ref="B34:E34"/>
    <mergeCell ref="B35:E35"/>
    <mergeCell ref="B36:E36"/>
    <mergeCell ref="C49:E49"/>
    <mergeCell ref="B50:E50"/>
    <mergeCell ref="B37:E37"/>
    <mergeCell ref="B38:E38"/>
    <mergeCell ref="A40:F40"/>
    <mergeCell ref="C42:E42"/>
    <mergeCell ref="C43:E43"/>
    <mergeCell ref="A44:F44"/>
    <mergeCell ref="B51:E51"/>
    <mergeCell ref="B52:E52"/>
    <mergeCell ref="A54:F54"/>
    <mergeCell ref="A12:A13"/>
    <mergeCell ref="F12:F13"/>
    <mergeCell ref="B12:E13"/>
    <mergeCell ref="C45:E45"/>
    <mergeCell ref="C46:E46"/>
    <mergeCell ref="A47:F47"/>
    <mergeCell ref="C48:E48"/>
  </mergeCells>
  <printOptions/>
  <pageMargins left="0.75" right="0.32" top="0.393700787401575" bottom="0.23999999999999996" header="0" footer="0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Zeros="0" zoomScale="70" zoomScaleNormal="70" zoomScalePageLayoutView="0" workbookViewId="0" topLeftCell="A1">
      <pane xSplit="3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875" defaultRowHeight="12.75"/>
  <cols>
    <col min="1" max="1" width="17.125" style="91" customWidth="1"/>
    <col min="2" max="2" width="16.25390625" style="91" customWidth="1"/>
    <col min="3" max="3" width="16.125" style="91" customWidth="1"/>
    <col min="4" max="4" width="83.375" style="92" customWidth="1"/>
    <col min="5" max="5" width="92.875" style="93" customWidth="1"/>
    <col min="6" max="6" width="18.125" style="93" customWidth="1"/>
    <col min="7" max="8" width="16.375" style="93" customWidth="1"/>
    <col min="9" max="9" width="21.00390625" style="93" customWidth="1"/>
    <col min="10" max="10" width="20.25390625" style="93" customWidth="1"/>
    <col min="11" max="11" width="15.375" style="13" customWidth="1"/>
    <col min="12" max="12" width="14.125" style="13" customWidth="1"/>
    <col min="13" max="13" width="11.625" style="13" customWidth="1"/>
    <col min="14" max="14" width="8.875" style="13" customWidth="1"/>
    <col min="15" max="15" width="11.25390625" style="13" bestFit="1" customWidth="1"/>
    <col min="16" max="16" width="10.625" style="13" customWidth="1"/>
    <col min="17" max="17" width="11.00390625" style="13" customWidth="1"/>
    <col min="18" max="18" width="12.875" style="13" customWidth="1"/>
    <col min="19" max="19" width="14.375" style="13" customWidth="1"/>
    <col min="20" max="16384" width="8.875" style="13" customWidth="1"/>
  </cols>
  <sheetData>
    <row r="1" spans="6:11" ht="20.25">
      <c r="F1" s="393" t="s">
        <v>343</v>
      </c>
      <c r="G1" s="393"/>
      <c r="H1" s="393"/>
      <c r="I1" s="393"/>
      <c r="J1" s="393"/>
      <c r="K1" s="2"/>
    </row>
    <row r="2" spans="1:11" ht="20.25">
      <c r="A2" s="94"/>
      <c r="D2" s="91"/>
      <c r="F2" s="393" t="str">
        <f>додаток1!D2</f>
        <v>до  рішення сесії Тетіївської міської ради</v>
      </c>
      <c r="G2" s="393"/>
      <c r="H2" s="393"/>
      <c r="I2" s="393"/>
      <c r="J2" s="393"/>
      <c r="K2" s="2"/>
    </row>
    <row r="3" spans="4:11" ht="42.75" customHeight="1">
      <c r="D3" s="91"/>
      <c r="F3" s="394" t="str">
        <f>додаток1!D3</f>
        <v>"Про бюджет Тетіївської міської територіальної громади на 2021 рік" від 24.12.2020.№ 39-02-VIII</v>
      </c>
      <c r="G3" s="394"/>
      <c r="H3" s="394"/>
      <c r="I3" s="394"/>
      <c r="J3" s="394"/>
      <c r="K3" s="2"/>
    </row>
    <row r="4" spans="4:10" ht="20.25">
      <c r="D4" s="91"/>
      <c r="F4" s="393">
        <f>додаток1!D4</f>
        <v>0</v>
      </c>
      <c r="G4" s="393"/>
      <c r="H4" s="393"/>
      <c r="I4" s="393"/>
      <c r="J4" s="393"/>
    </row>
    <row r="5" spans="4:13" ht="20.25">
      <c r="D5" s="91"/>
      <c r="F5" s="393">
        <f>додаток1!C5</f>
        <v>0</v>
      </c>
      <c r="G5" s="393"/>
      <c r="H5" s="393"/>
      <c r="I5" s="393"/>
      <c r="J5" s="393"/>
      <c r="K5" s="133"/>
      <c r="L5" s="133"/>
      <c r="M5" s="133"/>
    </row>
    <row r="6" spans="1:11" s="82" customFormat="1" ht="67.5" customHeight="1">
      <c r="A6" s="95"/>
      <c r="B6" s="95"/>
      <c r="C6" s="395" t="s">
        <v>344</v>
      </c>
      <c r="D6" s="395"/>
      <c r="E6" s="395"/>
      <c r="F6" s="395"/>
      <c r="G6" s="395"/>
      <c r="H6" s="395"/>
      <c r="I6" s="134"/>
      <c r="J6" s="134"/>
      <c r="K6" s="135"/>
    </row>
    <row r="7" spans="1:11" s="82" customFormat="1" ht="27" customHeight="1">
      <c r="A7" s="340">
        <f>додаток1!A8</f>
        <v>10508000000</v>
      </c>
      <c r="B7" s="340"/>
      <c r="C7" s="96"/>
      <c r="D7" s="96"/>
      <c r="E7" s="96"/>
      <c r="F7" s="96"/>
      <c r="G7" s="96"/>
      <c r="H7" s="96"/>
      <c r="I7" s="96"/>
      <c r="J7" s="96"/>
      <c r="K7" s="135"/>
    </row>
    <row r="8" spans="1:11" s="1" customFormat="1" ht="24" customHeight="1">
      <c r="A8" s="313" t="s">
        <v>2</v>
      </c>
      <c r="B8" s="313"/>
      <c r="C8" s="97"/>
      <c r="D8" s="97"/>
      <c r="E8" s="98"/>
      <c r="F8" s="98"/>
      <c r="G8" s="98"/>
      <c r="H8" s="98"/>
      <c r="I8" s="98"/>
      <c r="J8" s="98"/>
      <c r="K8" s="136"/>
    </row>
    <row r="9" spans="1:10" s="8" customFormat="1" ht="20.25">
      <c r="A9" s="99"/>
      <c r="B9" s="99"/>
      <c r="C9" s="99"/>
      <c r="D9" s="100"/>
      <c r="E9" s="101"/>
      <c r="F9" s="101"/>
      <c r="G9" s="101"/>
      <c r="H9" s="101"/>
      <c r="I9" s="101"/>
      <c r="J9" s="137" t="s">
        <v>3</v>
      </c>
    </row>
    <row r="10" spans="1:19" s="83" customFormat="1" ht="140.25" customHeight="1">
      <c r="A10" s="29" t="s">
        <v>127</v>
      </c>
      <c r="B10" s="29" t="s">
        <v>128</v>
      </c>
      <c r="C10" s="28" t="s">
        <v>129</v>
      </c>
      <c r="D10" s="30" t="s">
        <v>130</v>
      </c>
      <c r="E10" s="30" t="s">
        <v>345</v>
      </c>
      <c r="F10" s="30" t="s">
        <v>346</v>
      </c>
      <c r="G10" s="30" t="s">
        <v>347</v>
      </c>
      <c r="H10" s="30" t="s">
        <v>348</v>
      </c>
      <c r="I10" s="30" t="s">
        <v>349</v>
      </c>
      <c r="J10" s="30" t="s">
        <v>350</v>
      </c>
      <c r="K10" s="138" t="s">
        <v>351</v>
      </c>
      <c r="L10" s="139" t="s">
        <v>352</v>
      </c>
      <c r="M10" s="139" t="s">
        <v>353</v>
      </c>
      <c r="N10" s="138" t="s">
        <v>354</v>
      </c>
      <c r="O10" s="139" t="s">
        <v>355</v>
      </c>
      <c r="P10" s="139" t="s">
        <v>356</v>
      </c>
      <c r="Q10" s="139" t="s">
        <v>357</v>
      </c>
      <c r="R10" s="139" t="s">
        <v>358</v>
      </c>
      <c r="S10" s="138" t="s">
        <v>359</v>
      </c>
    </row>
    <row r="11" spans="1:15" s="84" customFormat="1" ht="30.75" customHeight="1">
      <c r="A11" s="102" t="s">
        <v>360</v>
      </c>
      <c r="B11" s="102" t="s">
        <v>361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>
        <v>9</v>
      </c>
      <c r="J11" s="140">
        <v>10</v>
      </c>
      <c r="L11" s="141"/>
      <c r="M11" s="142"/>
      <c r="N11" s="142"/>
      <c r="O11" s="142"/>
    </row>
    <row r="12" spans="1:19" s="85" customFormat="1" ht="31.5" customHeight="1">
      <c r="A12" s="104" t="s">
        <v>140</v>
      </c>
      <c r="B12" s="104"/>
      <c r="C12" s="105"/>
      <c r="D12" s="106" t="s">
        <v>141</v>
      </c>
      <c r="E12" s="107" t="s">
        <v>141</v>
      </c>
      <c r="F12" s="108"/>
      <c r="G12" s="108"/>
      <c r="H12" s="108"/>
      <c r="I12" s="143">
        <f>I13</f>
        <v>6095000</v>
      </c>
      <c r="J12" s="144">
        <f>J13</f>
        <v>0</v>
      </c>
      <c r="K12" s="86"/>
      <c r="L12" s="145"/>
      <c r="M12" s="146"/>
      <c r="N12" s="146"/>
      <c r="O12" s="86"/>
      <c r="P12" s="86"/>
      <c r="Q12" s="86"/>
      <c r="R12" s="86"/>
      <c r="S12" s="86"/>
    </row>
    <row r="13" spans="1:19" s="85" customFormat="1" ht="31.5" customHeight="1">
      <c r="A13" s="109" t="s">
        <v>142</v>
      </c>
      <c r="B13" s="104"/>
      <c r="C13" s="105"/>
      <c r="D13" s="106" t="s">
        <v>141</v>
      </c>
      <c r="E13" s="107" t="s">
        <v>141</v>
      </c>
      <c r="F13" s="108"/>
      <c r="G13" s="108"/>
      <c r="H13" s="108"/>
      <c r="I13" s="143">
        <f>I14+I15</f>
        <v>6095000</v>
      </c>
      <c r="J13" s="144">
        <f>SUM(J14:J14)</f>
        <v>0</v>
      </c>
      <c r="K13" s="86"/>
      <c r="L13" s="145"/>
      <c r="M13" s="146"/>
      <c r="N13" s="146"/>
      <c r="O13" s="86"/>
      <c r="P13" s="86"/>
      <c r="Q13" s="86"/>
      <c r="R13" s="86"/>
      <c r="S13" s="86"/>
    </row>
    <row r="14" spans="1:14" s="86" customFormat="1" ht="42" customHeight="1">
      <c r="A14" s="110" t="s">
        <v>185</v>
      </c>
      <c r="B14" s="110" t="s">
        <v>186</v>
      </c>
      <c r="C14" s="110" t="s">
        <v>187</v>
      </c>
      <c r="D14" s="111" t="s">
        <v>188</v>
      </c>
      <c r="E14" s="112" t="s">
        <v>362</v>
      </c>
      <c r="F14" s="113"/>
      <c r="G14" s="113"/>
      <c r="H14" s="113"/>
      <c r="I14" s="147">
        <v>300000</v>
      </c>
      <c r="J14" s="148"/>
      <c r="L14" s="149"/>
      <c r="N14" s="146"/>
    </row>
    <row r="15" spans="1:14" s="86" customFormat="1" ht="42" customHeight="1">
      <c r="A15" s="110" t="s">
        <v>387</v>
      </c>
      <c r="B15" s="110" t="s">
        <v>388</v>
      </c>
      <c r="C15" s="110" t="s">
        <v>389</v>
      </c>
      <c r="D15" s="111" t="s">
        <v>391</v>
      </c>
      <c r="E15" s="112" t="s">
        <v>390</v>
      </c>
      <c r="F15" s="113"/>
      <c r="G15" s="113"/>
      <c r="H15" s="113"/>
      <c r="I15" s="147">
        <v>5795000</v>
      </c>
      <c r="J15" s="148"/>
      <c r="L15" s="149"/>
      <c r="N15" s="146"/>
    </row>
    <row r="16" spans="1:12" s="86" customFormat="1" ht="42.75" customHeight="1">
      <c r="A16" s="114" t="s">
        <v>217</v>
      </c>
      <c r="B16" s="110"/>
      <c r="C16" s="110"/>
      <c r="D16" s="107" t="s">
        <v>216</v>
      </c>
      <c r="E16" s="107"/>
      <c r="F16" s="113"/>
      <c r="G16" s="113"/>
      <c r="H16" s="113"/>
      <c r="I16" s="143">
        <f>I17</f>
        <v>370840</v>
      </c>
      <c r="J16" s="148"/>
      <c r="L16" s="149"/>
    </row>
    <row r="17" spans="1:19" s="87" customFormat="1" ht="54.75" customHeight="1">
      <c r="A17" s="110" t="s">
        <v>251</v>
      </c>
      <c r="B17" s="110" t="s">
        <v>252</v>
      </c>
      <c r="C17" s="110" t="s">
        <v>237</v>
      </c>
      <c r="D17" s="115" t="s">
        <v>253</v>
      </c>
      <c r="E17" s="116" t="s">
        <v>363</v>
      </c>
      <c r="F17" s="117"/>
      <c r="G17" s="117"/>
      <c r="H17" s="117"/>
      <c r="I17" s="147">
        <v>370840</v>
      </c>
      <c r="J17" s="117"/>
      <c r="K17" s="90"/>
      <c r="L17" s="150"/>
      <c r="M17" s="90"/>
      <c r="N17" s="90"/>
      <c r="O17" s="90"/>
      <c r="P17" s="90"/>
      <c r="Q17" s="90"/>
      <c r="R17" s="90"/>
      <c r="S17" s="90"/>
    </row>
    <row r="18" spans="1:19" s="87" customFormat="1" ht="39" customHeight="1">
      <c r="A18" s="104" t="s">
        <v>306</v>
      </c>
      <c r="B18" s="104"/>
      <c r="C18" s="104"/>
      <c r="D18" s="107" t="s">
        <v>305</v>
      </c>
      <c r="E18" s="107"/>
      <c r="F18" s="117"/>
      <c r="G18" s="117"/>
      <c r="H18" s="117"/>
      <c r="I18" s="143">
        <f>I19</f>
        <v>1200624</v>
      </c>
      <c r="J18" s="117"/>
      <c r="K18" s="90"/>
      <c r="L18" s="150"/>
      <c r="M18" s="90"/>
      <c r="N18" s="90"/>
      <c r="O18" s="90"/>
      <c r="P18" s="90"/>
      <c r="Q18" s="90"/>
      <c r="R18" s="90"/>
      <c r="S18" s="90"/>
    </row>
    <row r="19" spans="1:19" s="87" customFormat="1" ht="47.25" customHeight="1">
      <c r="A19" s="118" t="s">
        <v>311</v>
      </c>
      <c r="B19" s="119">
        <v>9770</v>
      </c>
      <c r="C19" s="118" t="s">
        <v>148</v>
      </c>
      <c r="D19" s="53" t="s">
        <v>313</v>
      </c>
      <c r="E19" s="120" t="s">
        <v>364</v>
      </c>
      <c r="F19" s="121"/>
      <c r="G19" s="122"/>
      <c r="H19" s="122"/>
      <c r="I19" s="151">
        <v>1200624</v>
      </c>
      <c r="J19" s="152"/>
      <c r="K19" s="90"/>
      <c r="L19" s="150"/>
      <c r="M19" s="90"/>
      <c r="N19" s="90"/>
      <c r="O19" s="90"/>
      <c r="P19" s="90"/>
      <c r="Q19" s="90"/>
      <c r="R19" s="90"/>
      <c r="S19" s="90"/>
    </row>
    <row r="20" spans="1:19" s="87" customFormat="1" ht="66.75" customHeight="1" hidden="1">
      <c r="A20" s="118"/>
      <c r="B20" s="119"/>
      <c r="C20" s="118"/>
      <c r="D20" s="112"/>
      <c r="E20" s="112"/>
      <c r="F20" s="121"/>
      <c r="G20" s="122"/>
      <c r="H20" s="122"/>
      <c r="I20" s="151"/>
      <c r="J20" s="152"/>
      <c r="K20" s="90"/>
      <c r="L20" s="150"/>
      <c r="M20" s="90"/>
      <c r="N20" s="90"/>
      <c r="O20" s="90"/>
      <c r="P20" s="90"/>
      <c r="Q20" s="90"/>
      <c r="R20" s="171"/>
      <c r="S20" s="90"/>
    </row>
    <row r="21" spans="1:19" s="87" customFormat="1" ht="62.25" customHeight="1" hidden="1">
      <c r="A21" s="118"/>
      <c r="B21" s="119"/>
      <c r="C21" s="118"/>
      <c r="D21" s="112"/>
      <c r="E21" s="112"/>
      <c r="F21" s="121"/>
      <c r="G21" s="122"/>
      <c r="H21" s="122"/>
      <c r="I21" s="151"/>
      <c r="J21" s="152"/>
      <c r="K21" s="90"/>
      <c r="L21" s="150"/>
      <c r="M21" s="90"/>
      <c r="N21" s="90"/>
      <c r="O21" s="90"/>
      <c r="P21" s="90"/>
      <c r="Q21" s="90"/>
      <c r="R21" s="171"/>
      <c r="S21" s="90"/>
    </row>
    <row r="22" spans="1:19" s="87" customFormat="1" ht="61.5" customHeight="1" hidden="1">
      <c r="A22" s="118"/>
      <c r="B22" s="119"/>
      <c r="C22" s="118"/>
      <c r="D22" s="112"/>
      <c r="E22" s="112"/>
      <c r="F22" s="121"/>
      <c r="G22" s="122"/>
      <c r="H22" s="122"/>
      <c r="I22" s="151"/>
      <c r="J22" s="152"/>
      <c r="K22" s="90"/>
      <c r="L22" s="150"/>
      <c r="M22" s="90"/>
      <c r="N22" s="90"/>
      <c r="O22" s="90"/>
      <c r="P22" s="90"/>
      <c r="Q22" s="90"/>
      <c r="R22" s="162"/>
      <c r="S22" s="90"/>
    </row>
    <row r="23" spans="1:19" s="87" customFormat="1" ht="62.25" customHeight="1" hidden="1">
      <c r="A23" s="118"/>
      <c r="B23" s="119"/>
      <c r="C23" s="118"/>
      <c r="D23" s="112"/>
      <c r="E23" s="112"/>
      <c r="F23" s="121"/>
      <c r="G23" s="122"/>
      <c r="H23" s="122"/>
      <c r="I23" s="151"/>
      <c r="J23" s="152"/>
      <c r="K23" s="90"/>
      <c r="L23" s="150"/>
      <c r="M23" s="90"/>
      <c r="N23" s="90"/>
      <c r="O23" s="90"/>
      <c r="P23" s="90"/>
      <c r="Q23" s="90"/>
      <c r="R23" s="162"/>
      <c r="S23" s="90"/>
    </row>
    <row r="24" spans="1:18" s="88" customFormat="1" ht="58.5" customHeight="1" hidden="1">
      <c r="A24" s="118"/>
      <c r="B24" s="119"/>
      <c r="C24" s="118"/>
      <c r="D24" s="112"/>
      <c r="E24" s="112"/>
      <c r="F24" s="121"/>
      <c r="G24" s="122"/>
      <c r="H24" s="122"/>
      <c r="I24" s="151"/>
      <c r="J24" s="152"/>
      <c r="L24" s="153"/>
      <c r="R24" s="172"/>
    </row>
    <row r="25" spans="1:18" s="88" customFormat="1" ht="58.5" customHeight="1" hidden="1">
      <c r="A25" s="118"/>
      <c r="B25" s="119"/>
      <c r="C25" s="118"/>
      <c r="D25" s="112"/>
      <c r="E25" s="112"/>
      <c r="F25" s="121"/>
      <c r="G25" s="122"/>
      <c r="H25" s="122"/>
      <c r="I25" s="151"/>
      <c r="J25" s="152"/>
      <c r="L25" s="153"/>
      <c r="Q25" s="173"/>
      <c r="R25" s="172"/>
    </row>
    <row r="26" spans="1:12" s="88" customFormat="1" ht="58.5" customHeight="1" hidden="1">
      <c r="A26" s="118"/>
      <c r="B26" s="119"/>
      <c r="C26" s="118"/>
      <c r="D26" s="112"/>
      <c r="E26" s="112"/>
      <c r="F26" s="121"/>
      <c r="G26" s="122"/>
      <c r="H26" s="122"/>
      <c r="I26" s="151"/>
      <c r="J26" s="152"/>
      <c r="L26" s="153"/>
    </row>
    <row r="27" spans="1:18" s="88" customFormat="1" ht="87.75" customHeight="1" hidden="1">
      <c r="A27" s="118"/>
      <c r="B27" s="119"/>
      <c r="C27" s="118"/>
      <c r="D27" s="112"/>
      <c r="E27" s="112"/>
      <c r="F27" s="121"/>
      <c r="G27" s="122"/>
      <c r="H27" s="122"/>
      <c r="I27" s="151"/>
      <c r="J27" s="152"/>
      <c r="K27" s="90"/>
      <c r="L27" s="150"/>
      <c r="M27" s="90"/>
      <c r="N27" s="90"/>
      <c r="O27" s="90"/>
      <c r="P27" s="90"/>
      <c r="Q27" s="90"/>
      <c r="R27" s="162"/>
    </row>
    <row r="28" spans="1:19" s="88" customFormat="1" ht="83.25" customHeight="1" hidden="1">
      <c r="A28" s="118"/>
      <c r="B28" s="119"/>
      <c r="C28" s="118"/>
      <c r="D28" s="112"/>
      <c r="E28" s="112"/>
      <c r="F28" s="121"/>
      <c r="G28" s="122"/>
      <c r="H28" s="122"/>
      <c r="I28" s="151"/>
      <c r="J28" s="152"/>
      <c r="K28" s="90"/>
      <c r="L28" s="150"/>
      <c r="M28" s="90"/>
      <c r="N28" s="90"/>
      <c r="O28" s="90"/>
      <c r="P28" s="90"/>
      <c r="Q28" s="90"/>
      <c r="R28" s="162"/>
      <c r="S28" s="173"/>
    </row>
    <row r="29" spans="1:12" s="88" customFormat="1" ht="45" customHeight="1" hidden="1">
      <c r="A29" s="118"/>
      <c r="B29" s="119"/>
      <c r="C29" s="118"/>
      <c r="D29" s="123"/>
      <c r="E29" s="112"/>
      <c r="F29" s="121"/>
      <c r="G29" s="122"/>
      <c r="H29" s="122"/>
      <c r="I29" s="151"/>
      <c r="J29" s="152"/>
      <c r="L29" s="153"/>
    </row>
    <row r="30" spans="1:19" s="88" customFormat="1" ht="45" customHeight="1" hidden="1">
      <c r="A30" s="118"/>
      <c r="B30" s="119"/>
      <c r="C30" s="118"/>
      <c r="D30" s="123"/>
      <c r="E30" s="112"/>
      <c r="F30" s="121"/>
      <c r="G30" s="122"/>
      <c r="H30" s="122"/>
      <c r="I30" s="151"/>
      <c r="J30" s="152"/>
      <c r="L30" s="153"/>
      <c r="O30" s="154"/>
      <c r="S30" s="173"/>
    </row>
    <row r="31" spans="1:15" s="88" customFormat="1" ht="45" customHeight="1" hidden="1">
      <c r="A31" s="118"/>
      <c r="B31" s="119"/>
      <c r="C31" s="118"/>
      <c r="D31" s="123"/>
      <c r="E31" s="112"/>
      <c r="F31" s="121"/>
      <c r="G31" s="122"/>
      <c r="H31" s="122"/>
      <c r="I31" s="151"/>
      <c r="J31" s="152"/>
      <c r="K31" s="155"/>
      <c r="L31" s="156"/>
      <c r="M31" s="155"/>
      <c r="N31" s="155"/>
      <c r="O31" s="155"/>
    </row>
    <row r="32" spans="1:19" s="88" customFormat="1" ht="45" customHeight="1" hidden="1">
      <c r="A32" s="118"/>
      <c r="B32" s="119"/>
      <c r="C32" s="118"/>
      <c r="D32" s="123"/>
      <c r="E32" s="112"/>
      <c r="F32" s="121"/>
      <c r="G32" s="122"/>
      <c r="H32" s="122"/>
      <c r="I32" s="151"/>
      <c r="J32" s="152"/>
      <c r="L32" s="153"/>
      <c r="S32" s="174"/>
    </row>
    <row r="33" spans="1:19" s="88" customFormat="1" ht="45" customHeight="1" hidden="1">
      <c r="A33" s="118"/>
      <c r="B33" s="119"/>
      <c r="C33" s="118"/>
      <c r="D33" s="123"/>
      <c r="E33" s="112"/>
      <c r="F33" s="121"/>
      <c r="G33" s="122"/>
      <c r="H33" s="122"/>
      <c r="I33" s="151"/>
      <c r="J33" s="152"/>
      <c r="L33" s="153"/>
      <c r="S33" s="174"/>
    </row>
    <row r="34" spans="1:19" s="89" customFormat="1" ht="45" customHeight="1" hidden="1">
      <c r="A34" s="118"/>
      <c r="B34" s="119"/>
      <c r="C34" s="118"/>
      <c r="D34" s="123"/>
      <c r="E34" s="112"/>
      <c r="F34" s="121"/>
      <c r="G34" s="122"/>
      <c r="H34" s="122"/>
      <c r="I34" s="151"/>
      <c r="J34" s="152"/>
      <c r="K34" s="88"/>
      <c r="L34" s="153"/>
      <c r="M34" s="88"/>
      <c r="N34" s="88"/>
      <c r="O34" s="88"/>
      <c r="P34" s="88"/>
      <c r="Q34" s="173"/>
      <c r="R34" s="88"/>
      <c r="S34" s="174"/>
    </row>
    <row r="35" spans="1:19" s="89" customFormat="1" ht="38.25" customHeight="1" hidden="1">
      <c r="A35" s="104"/>
      <c r="B35" s="104"/>
      <c r="C35" s="104"/>
      <c r="D35" s="105"/>
      <c r="E35" s="124"/>
      <c r="F35" s="117"/>
      <c r="G35" s="125"/>
      <c r="H35" s="125"/>
      <c r="I35" s="143"/>
      <c r="J35" s="157"/>
      <c r="K35" s="158"/>
      <c r="L35" s="159"/>
      <c r="M35" s="101"/>
      <c r="N35" s="101"/>
      <c r="O35" s="101"/>
      <c r="P35" s="101"/>
      <c r="Q35" s="101"/>
      <c r="R35" s="101"/>
      <c r="S35" s="101"/>
    </row>
    <row r="36" spans="1:19" s="89" customFormat="1" ht="39" customHeight="1" hidden="1">
      <c r="A36" s="104"/>
      <c r="B36" s="104"/>
      <c r="C36" s="104"/>
      <c r="D36" s="105"/>
      <c r="E36" s="124"/>
      <c r="F36" s="117"/>
      <c r="G36" s="125"/>
      <c r="H36" s="125"/>
      <c r="I36" s="143"/>
      <c r="J36" s="157"/>
      <c r="K36" s="158"/>
      <c r="L36" s="159"/>
      <c r="M36" s="101"/>
      <c r="N36" s="101"/>
      <c r="O36" s="101"/>
      <c r="P36" s="160"/>
      <c r="Q36" s="101"/>
      <c r="R36" s="101"/>
      <c r="S36" s="101"/>
    </row>
    <row r="37" spans="1:19" s="89" customFormat="1" ht="67.5" customHeight="1" hidden="1">
      <c r="A37" s="110"/>
      <c r="B37" s="110"/>
      <c r="C37" s="110"/>
      <c r="D37" s="116"/>
      <c r="E37" s="116"/>
      <c r="F37" s="126"/>
      <c r="G37" s="127"/>
      <c r="H37" s="127"/>
      <c r="I37" s="147"/>
      <c r="J37" s="161"/>
      <c r="K37" s="158"/>
      <c r="L37" s="159"/>
      <c r="M37" s="101"/>
      <c r="N37" s="101"/>
      <c r="O37" s="101"/>
      <c r="P37" s="101"/>
      <c r="Q37" s="101"/>
      <c r="R37" s="101"/>
      <c r="S37" s="159"/>
    </row>
    <row r="38" spans="1:19" s="89" customFormat="1" ht="209.25" customHeight="1" hidden="1">
      <c r="A38" s="110"/>
      <c r="B38" s="110"/>
      <c r="C38" s="110"/>
      <c r="D38" s="128"/>
      <c r="E38" s="116"/>
      <c r="F38" s="126"/>
      <c r="G38" s="127"/>
      <c r="H38" s="127"/>
      <c r="I38" s="147"/>
      <c r="J38" s="161"/>
      <c r="K38" s="158"/>
      <c r="L38" s="159"/>
      <c r="M38" s="101"/>
      <c r="N38" s="101"/>
      <c r="O38" s="101"/>
      <c r="P38" s="101"/>
      <c r="Q38" s="101"/>
      <c r="R38" s="160"/>
      <c r="S38" s="159"/>
    </row>
    <row r="39" spans="1:18" s="90" customFormat="1" ht="26.25" customHeight="1" hidden="1">
      <c r="A39" s="110"/>
      <c r="B39" s="110"/>
      <c r="C39" s="110"/>
      <c r="D39" s="116"/>
      <c r="E39" s="116"/>
      <c r="F39" s="126"/>
      <c r="G39" s="127"/>
      <c r="H39" s="127"/>
      <c r="I39" s="147"/>
      <c r="J39" s="161"/>
      <c r="R39" s="162"/>
    </row>
    <row r="40" spans="1:10" s="90" customFormat="1" ht="26.25" customHeight="1" hidden="1">
      <c r="A40" s="110"/>
      <c r="B40" s="110"/>
      <c r="C40" s="110"/>
      <c r="D40" s="120"/>
      <c r="E40" s="116"/>
      <c r="F40" s="126"/>
      <c r="G40" s="127"/>
      <c r="H40" s="127"/>
      <c r="I40" s="147"/>
      <c r="J40" s="161"/>
    </row>
    <row r="41" spans="1:10" s="90" customFormat="1" ht="26.25" customHeight="1" hidden="1">
      <c r="A41" s="110"/>
      <c r="B41" s="110"/>
      <c r="C41" s="110"/>
      <c r="D41" s="120"/>
      <c r="E41" s="116"/>
      <c r="F41" s="126"/>
      <c r="G41" s="127"/>
      <c r="H41" s="127"/>
      <c r="I41" s="147"/>
      <c r="J41" s="161"/>
    </row>
    <row r="42" spans="1:19" s="87" customFormat="1" ht="26.25" customHeight="1" hidden="1">
      <c r="A42" s="104"/>
      <c r="B42" s="104"/>
      <c r="C42" s="104"/>
      <c r="D42" s="105"/>
      <c r="E42" s="124"/>
      <c r="F42" s="117"/>
      <c r="G42" s="125"/>
      <c r="H42" s="125"/>
      <c r="I42" s="143"/>
      <c r="J42" s="157"/>
      <c r="K42" s="90"/>
      <c r="L42" s="90"/>
      <c r="M42" s="90"/>
      <c r="N42" s="90"/>
      <c r="O42" s="90"/>
      <c r="P42" s="90"/>
      <c r="Q42" s="90"/>
      <c r="R42" s="90"/>
      <c r="S42" s="90"/>
    </row>
    <row r="43" spans="1:19" s="87" customFormat="1" ht="26.25" customHeight="1" hidden="1">
      <c r="A43" s="104"/>
      <c r="B43" s="104"/>
      <c r="C43" s="104"/>
      <c r="D43" s="105"/>
      <c r="E43" s="124"/>
      <c r="F43" s="117"/>
      <c r="G43" s="125"/>
      <c r="H43" s="125"/>
      <c r="I43" s="143"/>
      <c r="J43" s="157"/>
      <c r="K43" s="90"/>
      <c r="L43" s="90"/>
      <c r="M43" s="90"/>
      <c r="N43" s="90"/>
      <c r="O43" s="90"/>
      <c r="P43" s="90"/>
      <c r="Q43" s="90"/>
      <c r="R43" s="90"/>
      <c r="S43" s="90"/>
    </row>
    <row r="44" spans="1:10" s="90" customFormat="1" ht="26.25" customHeight="1" hidden="1">
      <c r="A44" s="110"/>
      <c r="B44" s="110"/>
      <c r="C44" s="110"/>
      <c r="D44" s="116"/>
      <c r="E44" s="116"/>
      <c r="F44" s="126"/>
      <c r="G44" s="127"/>
      <c r="H44" s="127"/>
      <c r="I44" s="147"/>
      <c r="J44" s="161"/>
    </row>
    <row r="45" spans="1:14" s="90" customFormat="1" ht="26.25" customHeight="1" hidden="1">
      <c r="A45" s="110"/>
      <c r="B45" s="110"/>
      <c r="C45" s="110"/>
      <c r="D45" s="116"/>
      <c r="E45" s="116"/>
      <c r="F45" s="126"/>
      <c r="G45" s="127"/>
      <c r="H45" s="127"/>
      <c r="I45" s="147"/>
      <c r="J45" s="161"/>
      <c r="N45" s="162"/>
    </row>
    <row r="46" spans="1:14" s="90" customFormat="1" ht="26.25" customHeight="1" hidden="1">
      <c r="A46" s="110"/>
      <c r="B46" s="110"/>
      <c r="C46" s="110"/>
      <c r="D46" s="116"/>
      <c r="E46" s="116"/>
      <c r="F46" s="126"/>
      <c r="G46" s="127"/>
      <c r="H46" s="127"/>
      <c r="I46" s="147"/>
      <c r="J46" s="161"/>
      <c r="N46" s="162"/>
    </row>
    <row r="47" spans="1:10" s="90" customFormat="1" ht="15.75" customHeight="1" hidden="1">
      <c r="A47" s="110"/>
      <c r="B47" s="110"/>
      <c r="C47" s="110"/>
      <c r="D47" s="120"/>
      <c r="E47" s="128"/>
      <c r="F47" s="126"/>
      <c r="G47" s="127"/>
      <c r="H47" s="127"/>
      <c r="I47" s="147"/>
      <c r="J47" s="161"/>
    </row>
    <row r="48" spans="1:18" s="89" customFormat="1" ht="33" customHeight="1">
      <c r="A48" s="129" t="s">
        <v>101</v>
      </c>
      <c r="B48" s="129" t="s">
        <v>101</v>
      </c>
      <c r="C48" s="129" t="s">
        <v>101</v>
      </c>
      <c r="D48" s="130" t="s">
        <v>314</v>
      </c>
      <c r="E48" s="131" t="s">
        <v>101</v>
      </c>
      <c r="F48" s="132" t="s">
        <v>101</v>
      </c>
      <c r="G48" s="132" t="s">
        <v>101</v>
      </c>
      <c r="H48" s="132"/>
      <c r="I48" s="163">
        <f>I12+I16+I18</f>
        <v>7666464</v>
      </c>
      <c r="J48" s="132" t="s">
        <v>101</v>
      </c>
      <c r="K48" s="164">
        <f>SUM(K14:K47)</f>
        <v>0</v>
      </c>
      <c r="L48" s="164">
        <f aca="true" t="shared" si="0" ref="L48:R48">SUM(L14:L47)</f>
        <v>0</v>
      </c>
      <c r="M48" s="164">
        <f t="shared" si="0"/>
        <v>0</v>
      </c>
      <c r="N48" s="164">
        <f t="shared" si="0"/>
        <v>0</v>
      </c>
      <c r="O48" s="164">
        <f t="shared" si="0"/>
        <v>0</v>
      </c>
      <c r="P48" s="164">
        <f t="shared" si="0"/>
        <v>0</v>
      </c>
      <c r="Q48" s="164">
        <f t="shared" si="0"/>
        <v>0</v>
      </c>
      <c r="R48" s="164">
        <f t="shared" si="0"/>
        <v>0</v>
      </c>
    </row>
    <row r="49" spans="1:18" s="8" customFormat="1" ht="20.25">
      <c r="A49" s="99"/>
      <c r="B49" s="99"/>
      <c r="C49" s="99"/>
      <c r="D49" s="100"/>
      <c r="E49" s="101"/>
      <c r="F49" s="101"/>
      <c r="G49" s="101"/>
      <c r="H49" s="101"/>
      <c r="I49" s="165">
        <f>'Додаток 3'!K75-'Додаток 6'!I48</f>
        <v>0</v>
      </c>
      <c r="J49" s="166"/>
      <c r="L49" s="167"/>
      <c r="R49" s="168">
        <f>SUM(L48:R48)</f>
        <v>0</v>
      </c>
    </row>
    <row r="50" spans="1:12" s="8" customFormat="1" ht="24.75" customHeight="1">
      <c r="A50" s="392" t="str">
        <f>додаток1!A110</f>
        <v>Міський голова                                                         Б. БАЛАГУРА</v>
      </c>
      <c r="B50" s="392"/>
      <c r="C50" s="392"/>
      <c r="D50" s="392"/>
      <c r="E50" s="392"/>
      <c r="F50" s="392"/>
      <c r="G50" s="392"/>
      <c r="H50" s="392"/>
      <c r="I50" s="392"/>
      <c r="J50" s="392"/>
      <c r="K50" s="168"/>
      <c r="L50" s="167"/>
    </row>
    <row r="51" spans="1:12" s="8" customFormat="1" ht="20.25">
      <c r="A51" s="99"/>
      <c r="B51" s="99"/>
      <c r="C51" s="99"/>
      <c r="D51" s="100"/>
      <c r="E51" s="101"/>
      <c r="F51" s="101"/>
      <c r="G51" s="101"/>
      <c r="H51" s="101"/>
      <c r="I51" s="101"/>
      <c r="J51" s="169"/>
      <c r="L51" s="170"/>
    </row>
    <row r="52" spans="1:12" s="8" customFormat="1" ht="20.25">
      <c r="A52" s="99"/>
      <c r="B52" s="99"/>
      <c r="C52" s="99"/>
      <c r="D52" s="100"/>
      <c r="E52" s="101"/>
      <c r="F52" s="101"/>
      <c r="G52" s="101"/>
      <c r="H52" s="101"/>
      <c r="I52" s="101"/>
      <c r="J52" s="101"/>
      <c r="L52" s="167"/>
    </row>
    <row r="53" spans="1:12" s="8" customFormat="1" ht="20.25">
      <c r="A53" s="99"/>
      <c r="B53" s="99"/>
      <c r="C53" s="99"/>
      <c r="D53" s="100"/>
      <c r="E53" s="101"/>
      <c r="F53" s="101"/>
      <c r="G53" s="101"/>
      <c r="H53" s="101"/>
      <c r="I53" s="101"/>
      <c r="J53" s="101"/>
      <c r="L53" s="167"/>
    </row>
    <row r="54" spans="1:12" s="8" customFormat="1" ht="20.25">
      <c r="A54" s="99"/>
      <c r="B54" s="99"/>
      <c r="C54" s="99"/>
      <c r="D54" s="100"/>
      <c r="E54" s="101"/>
      <c r="F54" s="101"/>
      <c r="G54" s="101"/>
      <c r="H54" s="101"/>
      <c r="I54" s="101"/>
      <c r="J54" s="101"/>
      <c r="L54" s="167"/>
    </row>
    <row r="55" spans="1:12" s="8" customFormat="1" ht="20.25">
      <c r="A55" s="99"/>
      <c r="B55" s="99"/>
      <c r="C55" s="99"/>
      <c r="D55" s="100"/>
      <c r="E55" s="101"/>
      <c r="F55" s="101"/>
      <c r="G55" s="101"/>
      <c r="H55" s="101"/>
      <c r="I55" s="101"/>
      <c r="J55" s="101"/>
      <c r="L55" s="167"/>
    </row>
    <row r="56" spans="1:10" s="8" customFormat="1" ht="20.25">
      <c r="A56" s="99"/>
      <c r="B56" s="99"/>
      <c r="C56" s="99"/>
      <c r="D56" s="100"/>
      <c r="E56" s="101"/>
      <c r="F56" s="101"/>
      <c r="G56" s="101"/>
      <c r="H56" s="101"/>
      <c r="I56" s="101"/>
      <c r="J56" s="101"/>
    </row>
    <row r="57" spans="1:10" s="8" customFormat="1" ht="20.25">
      <c r="A57" s="99"/>
      <c r="B57" s="99"/>
      <c r="C57" s="99"/>
      <c r="D57" s="100"/>
      <c r="E57" s="101"/>
      <c r="F57" s="101"/>
      <c r="G57" s="101"/>
      <c r="H57" s="101"/>
      <c r="I57" s="101"/>
      <c r="J57" s="101"/>
    </row>
    <row r="58" spans="1:10" s="8" customFormat="1" ht="20.25">
      <c r="A58" s="99"/>
      <c r="B58" s="99"/>
      <c r="C58" s="99"/>
      <c r="D58" s="100"/>
      <c r="E58" s="101"/>
      <c r="F58" s="101"/>
      <c r="G58" s="101"/>
      <c r="H58" s="101"/>
      <c r="I58" s="101"/>
      <c r="J58" s="101"/>
    </row>
    <row r="59" spans="1:10" s="8" customFormat="1" ht="20.25">
      <c r="A59" s="99"/>
      <c r="B59" s="99"/>
      <c r="C59" s="99"/>
      <c r="D59" s="100"/>
      <c r="E59" s="101"/>
      <c r="F59" s="101"/>
      <c r="G59" s="101"/>
      <c r="H59" s="101"/>
      <c r="I59" s="101"/>
      <c r="J59" s="101"/>
    </row>
    <row r="60" spans="1:10" s="8" customFormat="1" ht="20.25">
      <c r="A60" s="99"/>
      <c r="B60" s="99"/>
      <c r="C60" s="99"/>
      <c r="D60" s="100"/>
      <c r="E60" s="101"/>
      <c r="F60" s="101"/>
      <c r="G60" s="101"/>
      <c r="H60" s="101"/>
      <c r="I60" s="101"/>
      <c r="J60" s="101"/>
    </row>
    <row r="61" spans="1:10" s="8" customFormat="1" ht="20.25">
      <c r="A61" s="99"/>
      <c r="B61" s="99"/>
      <c r="C61" s="99"/>
      <c r="D61" s="100"/>
      <c r="E61" s="101"/>
      <c r="F61" s="101"/>
      <c r="G61" s="101"/>
      <c r="H61" s="101"/>
      <c r="I61" s="101"/>
      <c r="J61" s="101"/>
    </row>
    <row r="62" spans="1:10" s="8" customFormat="1" ht="20.25">
      <c r="A62" s="99"/>
      <c r="B62" s="99"/>
      <c r="C62" s="99"/>
      <c r="D62" s="100"/>
      <c r="E62" s="101"/>
      <c r="F62" s="101"/>
      <c r="G62" s="101"/>
      <c r="H62" s="101"/>
      <c r="I62" s="101"/>
      <c r="J62" s="101"/>
    </row>
    <row r="63" spans="1:10" s="8" customFormat="1" ht="20.25">
      <c r="A63" s="99"/>
      <c r="B63" s="99"/>
      <c r="C63" s="99"/>
      <c r="D63" s="100"/>
      <c r="E63" s="101"/>
      <c r="F63" s="101"/>
      <c r="G63" s="101"/>
      <c r="H63" s="101"/>
      <c r="I63" s="101"/>
      <c r="J63" s="101"/>
    </row>
    <row r="64" spans="1:10" s="8" customFormat="1" ht="20.25">
      <c r="A64" s="99"/>
      <c r="B64" s="99"/>
      <c r="C64" s="99"/>
      <c r="D64" s="100"/>
      <c r="E64" s="101"/>
      <c r="F64" s="101"/>
      <c r="G64" s="101"/>
      <c r="H64" s="101"/>
      <c r="I64" s="101"/>
      <c r="J64" s="101"/>
    </row>
    <row r="65" spans="1:10" s="8" customFormat="1" ht="20.25">
      <c r="A65" s="99"/>
      <c r="B65" s="99"/>
      <c r="C65" s="99"/>
      <c r="D65" s="100"/>
      <c r="E65" s="101"/>
      <c r="F65" s="101"/>
      <c r="G65" s="101"/>
      <c r="H65" s="101"/>
      <c r="I65" s="101"/>
      <c r="J65" s="101"/>
    </row>
    <row r="66" spans="1:10" s="8" customFormat="1" ht="20.25">
      <c r="A66" s="99"/>
      <c r="B66" s="99"/>
      <c r="C66" s="99"/>
      <c r="D66" s="100"/>
      <c r="E66" s="101"/>
      <c r="F66" s="101"/>
      <c r="G66" s="101"/>
      <c r="H66" s="101"/>
      <c r="I66" s="101"/>
      <c r="J66" s="101"/>
    </row>
    <row r="67" spans="1:10" s="8" customFormat="1" ht="20.25">
      <c r="A67" s="99"/>
      <c r="B67" s="99"/>
      <c r="C67" s="99"/>
      <c r="D67" s="100"/>
      <c r="E67" s="101"/>
      <c r="F67" s="101"/>
      <c r="G67" s="101"/>
      <c r="H67" s="101"/>
      <c r="I67" s="101"/>
      <c r="J67" s="101"/>
    </row>
    <row r="68" spans="1:10" s="8" customFormat="1" ht="20.25">
      <c r="A68" s="99"/>
      <c r="B68" s="99"/>
      <c r="C68" s="99"/>
      <c r="D68" s="100"/>
      <c r="E68" s="101"/>
      <c r="F68" s="101"/>
      <c r="G68" s="101"/>
      <c r="H68" s="101"/>
      <c r="I68" s="101"/>
      <c r="J68" s="101"/>
    </row>
    <row r="69" spans="1:10" s="8" customFormat="1" ht="20.25">
      <c r="A69" s="99"/>
      <c r="B69" s="99"/>
      <c r="C69" s="99"/>
      <c r="D69" s="100"/>
      <c r="E69" s="101"/>
      <c r="F69" s="101"/>
      <c r="G69" s="101"/>
      <c r="H69" s="101"/>
      <c r="I69" s="101"/>
      <c r="J69" s="101"/>
    </row>
    <row r="70" spans="1:10" s="8" customFormat="1" ht="20.25">
      <c r="A70" s="99"/>
      <c r="B70" s="99"/>
      <c r="C70" s="99"/>
      <c r="D70" s="100"/>
      <c r="E70" s="101"/>
      <c r="F70" s="101"/>
      <c r="G70" s="101"/>
      <c r="H70" s="101"/>
      <c r="I70" s="101"/>
      <c r="J70" s="101"/>
    </row>
    <row r="71" spans="1:10" s="8" customFormat="1" ht="20.25">
      <c r="A71" s="99"/>
      <c r="B71" s="99"/>
      <c r="C71" s="99"/>
      <c r="D71" s="100"/>
      <c r="E71" s="101"/>
      <c r="F71" s="101"/>
      <c r="G71" s="101"/>
      <c r="H71" s="101"/>
      <c r="I71" s="101"/>
      <c r="J71" s="101"/>
    </row>
    <row r="72" spans="1:10" s="8" customFormat="1" ht="20.25">
      <c r="A72" s="99"/>
      <c r="B72" s="99"/>
      <c r="C72" s="99"/>
      <c r="D72" s="100"/>
      <c r="E72" s="101"/>
      <c r="F72" s="101"/>
      <c r="G72" s="101"/>
      <c r="H72" s="101"/>
      <c r="I72" s="101"/>
      <c r="J72" s="101"/>
    </row>
    <row r="73" spans="1:10" s="8" customFormat="1" ht="20.25">
      <c r="A73" s="99"/>
      <c r="B73" s="99"/>
      <c r="C73" s="99"/>
      <c r="D73" s="100"/>
      <c r="E73" s="101"/>
      <c r="F73" s="101"/>
      <c r="G73" s="101"/>
      <c r="H73" s="101"/>
      <c r="I73" s="101"/>
      <c r="J73" s="101"/>
    </row>
    <row r="74" spans="1:10" s="8" customFormat="1" ht="20.25">
      <c r="A74" s="99"/>
      <c r="B74" s="99"/>
      <c r="C74" s="99"/>
      <c r="D74" s="100"/>
      <c r="E74" s="101"/>
      <c r="F74" s="101"/>
      <c r="G74" s="101"/>
      <c r="H74" s="101"/>
      <c r="I74" s="101"/>
      <c r="J74" s="101"/>
    </row>
    <row r="75" spans="1:10" s="8" customFormat="1" ht="20.25">
      <c r="A75" s="99"/>
      <c r="B75" s="99"/>
      <c r="C75" s="99"/>
      <c r="D75" s="100"/>
      <c r="E75" s="101"/>
      <c r="F75" s="101"/>
      <c r="G75" s="101"/>
      <c r="H75" s="101"/>
      <c r="I75" s="101"/>
      <c r="J75" s="101"/>
    </row>
    <row r="76" spans="1:10" s="8" customFormat="1" ht="20.25">
      <c r="A76" s="99"/>
      <c r="B76" s="99"/>
      <c r="C76" s="99"/>
      <c r="D76" s="100"/>
      <c r="E76" s="101"/>
      <c r="F76" s="101"/>
      <c r="G76" s="101"/>
      <c r="H76" s="101"/>
      <c r="I76" s="101"/>
      <c r="J76" s="101"/>
    </row>
    <row r="77" spans="1:10" s="8" customFormat="1" ht="20.25">
      <c r="A77" s="99"/>
      <c r="B77" s="99"/>
      <c r="C77" s="99"/>
      <c r="D77" s="100"/>
      <c r="E77" s="101"/>
      <c r="F77" s="101"/>
      <c r="G77" s="101"/>
      <c r="H77" s="101"/>
      <c r="I77" s="101"/>
      <c r="J77" s="101"/>
    </row>
    <row r="78" spans="1:10" s="8" customFormat="1" ht="20.25">
      <c r="A78" s="99"/>
      <c r="B78" s="99"/>
      <c r="C78" s="99"/>
      <c r="D78" s="100"/>
      <c r="E78" s="101"/>
      <c r="F78" s="101"/>
      <c r="G78" s="101"/>
      <c r="H78" s="101"/>
      <c r="I78" s="101"/>
      <c r="J78" s="101"/>
    </row>
    <row r="79" spans="1:10" s="8" customFormat="1" ht="20.25">
      <c r="A79" s="99"/>
      <c r="B79" s="99"/>
      <c r="C79" s="99"/>
      <c r="D79" s="100"/>
      <c r="E79" s="101"/>
      <c r="F79" s="101"/>
      <c r="G79" s="101"/>
      <c r="H79" s="101"/>
      <c r="I79" s="101"/>
      <c r="J79" s="101"/>
    </row>
    <row r="80" spans="1:10" s="8" customFormat="1" ht="20.25">
      <c r="A80" s="99"/>
      <c r="B80" s="99"/>
      <c r="C80" s="99"/>
      <c r="D80" s="100"/>
      <c r="E80" s="101"/>
      <c r="F80" s="101"/>
      <c r="G80" s="101"/>
      <c r="H80" s="101"/>
      <c r="I80" s="101"/>
      <c r="J80" s="101"/>
    </row>
    <row r="81" spans="1:10" s="8" customFormat="1" ht="20.25">
      <c r="A81" s="99"/>
      <c r="B81" s="99"/>
      <c r="C81" s="99"/>
      <c r="D81" s="100"/>
      <c r="E81" s="101"/>
      <c r="F81" s="101"/>
      <c r="G81" s="101"/>
      <c r="H81" s="101"/>
      <c r="I81" s="101"/>
      <c r="J81" s="101"/>
    </row>
    <row r="82" spans="1:10" s="8" customFormat="1" ht="20.25">
      <c r="A82" s="99"/>
      <c r="B82" s="99"/>
      <c r="C82" s="99"/>
      <c r="D82" s="100"/>
      <c r="E82" s="101"/>
      <c r="F82" s="101"/>
      <c r="G82" s="101"/>
      <c r="H82" s="101"/>
      <c r="I82" s="101"/>
      <c r="J82" s="101"/>
    </row>
  </sheetData>
  <sheetProtection/>
  <mergeCells count="9">
    <mergeCell ref="A7:B7"/>
    <mergeCell ref="A8:B8"/>
    <mergeCell ref="A50:J50"/>
    <mergeCell ref="F1:J1"/>
    <mergeCell ref="F2:J2"/>
    <mergeCell ref="F3:J3"/>
    <mergeCell ref="F4:J4"/>
    <mergeCell ref="F5:J5"/>
    <mergeCell ref="C6:H6"/>
  </mergeCells>
  <printOptions/>
  <pageMargins left="0.4724409448818898" right="0.22999999999999998" top="0.51" bottom="0.36" header="0.11811023622047245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showZeros="0" tabSelected="1" zoomScale="70" zoomScaleNormal="70" zoomScalePageLayoutView="0" workbookViewId="0" topLeftCell="A28">
      <selection activeCell="J28" sqref="J28"/>
    </sheetView>
  </sheetViews>
  <sheetFormatPr defaultColWidth="8.875" defaultRowHeight="12.75"/>
  <cols>
    <col min="1" max="1" width="14.375" style="10" customWidth="1"/>
    <col min="2" max="2" width="13.375" style="11" customWidth="1"/>
    <col min="3" max="3" width="12.75390625" style="11" customWidth="1"/>
    <col min="4" max="4" width="51.375" style="12" customWidth="1"/>
    <col min="5" max="5" width="76.00390625" style="13" customWidth="1"/>
    <col min="6" max="6" width="24.125" style="14" customWidth="1"/>
    <col min="7" max="7" width="14.375" style="13" customWidth="1"/>
    <col min="8" max="8" width="13.75390625" style="15" customWidth="1"/>
    <col min="9" max="9" width="13.25390625" style="13" customWidth="1"/>
    <col min="10" max="10" width="13.375" style="13" customWidth="1"/>
    <col min="11" max="16384" width="8.875" style="13" customWidth="1"/>
  </cols>
  <sheetData>
    <row r="1" spans="6:10" ht="18.75">
      <c r="F1" s="406" t="s">
        <v>365</v>
      </c>
      <c r="G1" s="406"/>
      <c r="H1" s="406"/>
      <c r="I1" s="406"/>
      <c r="J1" s="406"/>
    </row>
    <row r="2" spans="1:10" ht="18.75">
      <c r="A2" s="16"/>
      <c r="F2" s="313" t="str">
        <f>додаток1!D2</f>
        <v>до  рішення сесії Тетіївської міської ради</v>
      </c>
      <c r="G2" s="313"/>
      <c r="H2" s="313"/>
      <c r="I2" s="313"/>
      <c r="J2" s="313"/>
    </row>
    <row r="3" spans="6:10" ht="36" customHeight="1">
      <c r="F3" s="407" t="str">
        <f>додаток1!D3</f>
        <v>"Про бюджет Тетіївської міської територіальної громади на 2021 рік" від 24.12.2020.№ 39-02-VIII</v>
      </c>
      <c r="G3" s="407"/>
      <c r="H3" s="407"/>
      <c r="I3" s="407"/>
      <c r="J3" s="407"/>
    </row>
    <row r="4" spans="6:10" ht="20.25" customHeight="1">
      <c r="F4" s="407">
        <f>додаток1!D4</f>
        <v>0</v>
      </c>
      <c r="G4" s="407"/>
      <c r="H4" s="407"/>
      <c r="I4" s="407"/>
      <c r="J4" s="407"/>
    </row>
    <row r="5" spans="6:10" ht="17.25" customHeight="1">
      <c r="F5" s="313">
        <f>додаток1!C5</f>
        <v>0</v>
      </c>
      <c r="G5" s="313"/>
      <c r="H5" s="313"/>
      <c r="I5" s="313"/>
      <c r="J5" s="313"/>
    </row>
    <row r="6" spans="1:10" s="1" customFormat="1" ht="19.5">
      <c r="A6" s="17"/>
      <c r="B6" s="18"/>
      <c r="C6" s="18"/>
      <c r="D6" s="19"/>
      <c r="E6" s="20"/>
      <c r="F6" s="21"/>
      <c r="G6" s="20"/>
      <c r="H6" s="313"/>
      <c r="I6" s="313"/>
      <c r="J6" s="313"/>
    </row>
    <row r="7" spans="1:10" s="1" customFormat="1" ht="21" customHeight="1">
      <c r="A7" s="17"/>
      <c r="B7" s="392" t="s">
        <v>366</v>
      </c>
      <c r="C7" s="392"/>
      <c r="D7" s="392"/>
      <c r="E7" s="392"/>
      <c r="F7" s="392"/>
      <c r="G7" s="392"/>
      <c r="H7" s="392"/>
      <c r="I7" s="392"/>
      <c r="J7" s="392"/>
    </row>
    <row r="8" spans="1:10" s="1" customFormat="1" ht="21" customHeight="1">
      <c r="A8" s="340">
        <f>додаток1!A8</f>
        <v>10508000000</v>
      </c>
      <c r="B8" s="340"/>
      <c r="C8" s="22"/>
      <c r="D8" s="22"/>
      <c r="E8" s="22"/>
      <c r="F8" s="22"/>
      <c r="G8" s="22"/>
      <c r="H8" s="22"/>
      <c r="I8" s="22"/>
      <c r="J8" s="22"/>
    </row>
    <row r="9" spans="1:10" s="1" customFormat="1" ht="18" customHeight="1">
      <c r="A9" s="313" t="s">
        <v>2</v>
      </c>
      <c r="B9" s="313"/>
      <c r="C9" s="23"/>
      <c r="D9" s="23"/>
      <c r="E9" s="23"/>
      <c r="F9" s="23"/>
      <c r="G9" s="23"/>
      <c r="H9" s="23"/>
      <c r="I9" s="23"/>
      <c r="J9" s="23"/>
    </row>
    <row r="10" spans="1:10" s="1" customFormat="1" ht="18" customHeight="1">
      <c r="A10" s="17"/>
      <c r="B10" s="24"/>
      <c r="C10" s="24"/>
      <c r="D10" s="25"/>
      <c r="E10" s="26"/>
      <c r="F10" s="21"/>
      <c r="G10" s="26"/>
      <c r="H10" s="27"/>
      <c r="J10" s="71" t="s">
        <v>3</v>
      </c>
    </row>
    <row r="11" spans="1:10" s="2" customFormat="1" ht="32.25" customHeight="1">
      <c r="A11" s="369" t="s">
        <v>127</v>
      </c>
      <c r="B11" s="333" t="s">
        <v>128</v>
      </c>
      <c r="C11" s="333" t="s">
        <v>129</v>
      </c>
      <c r="D11" s="396" t="s">
        <v>130</v>
      </c>
      <c r="E11" s="404" t="s">
        <v>367</v>
      </c>
      <c r="F11" s="396" t="s">
        <v>368</v>
      </c>
      <c r="G11" s="396" t="s">
        <v>6</v>
      </c>
      <c r="H11" s="396" t="s">
        <v>7</v>
      </c>
      <c r="I11" s="401" t="s">
        <v>8</v>
      </c>
      <c r="J11" s="402"/>
    </row>
    <row r="12" spans="1:10" s="2" customFormat="1" ht="86.25" customHeight="1">
      <c r="A12" s="370"/>
      <c r="B12" s="335"/>
      <c r="C12" s="335"/>
      <c r="D12" s="397"/>
      <c r="E12" s="405"/>
      <c r="F12" s="397"/>
      <c r="G12" s="397"/>
      <c r="H12" s="397"/>
      <c r="I12" s="31" t="s">
        <v>369</v>
      </c>
      <c r="J12" s="31" t="s">
        <v>322</v>
      </c>
    </row>
    <row r="13" spans="1:10" s="3" customFormat="1" ht="24" customHeight="1">
      <c r="A13" s="31">
        <v>1</v>
      </c>
      <c r="B13" s="33" t="s">
        <v>361</v>
      </c>
      <c r="C13" s="33" t="s">
        <v>139</v>
      </c>
      <c r="D13" s="34">
        <v>4</v>
      </c>
      <c r="E13" s="32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0" s="4" customFormat="1" ht="41.25" customHeight="1">
      <c r="A14" s="35" t="s">
        <v>140</v>
      </c>
      <c r="B14" s="36"/>
      <c r="C14" s="36"/>
      <c r="D14" s="37" t="s">
        <v>141</v>
      </c>
      <c r="E14" s="38"/>
      <c r="F14" s="39"/>
      <c r="G14" s="40">
        <f>G15</f>
        <v>27517300</v>
      </c>
      <c r="H14" s="40">
        <f>H15</f>
        <v>27124100</v>
      </c>
      <c r="I14" s="40">
        <f>I15</f>
        <v>393200</v>
      </c>
      <c r="J14" s="40">
        <f>J15</f>
        <v>300000</v>
      </c>
    </row>
    <row r="15" spans="1:10" s="4" customFormat="1" ht="41.25" customHeight="1">
      <c r="A15" s="35" t="s">
        <v>142</v>
      </c>
      <c r="B15" s="36"/>
      <c r="C15" s="36"/>
      <c r="D15" s="37" t="s">
        <v>141</v>
      </c>
      <c r="E15" s="38"/>
      <c r="F15" s="39"/>
      <c r="G15" s="40">
        <f>SUM(G16:G36)</f>
        <v>27517300</v>
      </c>
      <c r="H15" s="40">
        <f>SUM(H16:H36)</f>
        <v>27124100</v>
      </c>
      <c r="I15" s="40">
        <f>SUM(I16:I36)</f>
        <v>393200</v>
      </c>
      <c r="J15" s="40">
        <f>SUM(J16:J36)</f>
        <v>300000</v>
      </c>
    </row>
    <row r="16" spans="1:10" s="3" customFormat="1" ht="59.25" customHeight="1">
      <c r="A16" s="41" t="s">
        <v>147</v>
      </c>
      <c r="B16" s="42" t="s">
        <v>148</v>
      </c>
      <c r="C16" s="42" t="s">
        <v>149</v>
      </c>
      <c r="D16" s="43" t="s">
        <v>150</v>
      </c>
      <c r="E16" s="44" t="s">
        <v>370</v>
      </c>
      <c r="F16" s="45" t="s">
        <v>395</v>
      </c>
      <c r="G16" s="46">
        <f aca="true" t="shared" si="0" ref="G16:G47">H16+I16</f>
        <v>50000</v>
      </c>
      <c r="H16" s="47">
        <v>50000</v>
      </c>
      <c r="I16" s="76"/>
      <c r="J16" s="76"/>
    </row>
    <row r="17" spans="1:10" s="3" customFormat="1" ht="78" customHeight="1">
      <c r="A17" s="48" t="s">
        <v>147</v>
      </c>
      <c r="B17" s="49" t="s">
        <v>148</v>
      </c>
      <c r="C17" s="49" t="s">
        <v>149</v>
      </c>
      <c r="D17" s="50" t="s">
        <v>150</v>
      </c>
      <c r="E17" s="44" t="s">
        <v>371</v>
      </c>
      <c r="F17" s="45" t="s">
        <v>395</v>
      </c>
      <c r="G17" s="46">
        <f t="shared" si="0"/>
        <v>50000</v>
      </c>
      <c r="H17" s="47">
        <v>50000</v>
      </c>
      <c r="I17" s="77"/>
      <c r="J17" s="77"/>
    </row>
    <row r="18" spans="1:10" s="3" customFormat="1" ht="58.5" customHeight="1">
      <c r="A18" s="48" t="s">
        <v>147</v>
      </c>
      <c r="B18" s="49" t="s">
        <v>148</v>
      </c>
      <c r="C18" s="49" t="s">
        <v>149</v>
      </c>
      <c r="D18" s="50" t="s">
        <v>150</v>
      </c>
      <c r="E18" s="51" t="s">
        <v>372</v>
      </c>
      <c r="F18" s="45" t="s">
        <v>395</v>
      </c>
      <c r="G18" s="46">
        <f t="shared" si="0"/>
        <v>50000</v>
      </c>
      <c r="H18" s="47">
        <v>50000</v>
      </c>
      <c r="I18" s="77"/>
      <c r="J18" s="77"/>
    </row>
    <row r="19" spans="1:10" s="3" customFormat="1" ht="64.5" customHeight="1">
      <c r="A19" s="48" t="s">
        <v>147</v>
      </c>
      <c r="B19" s="49" t="s">
        <v>148</v>
      </c>
      <c r="C19" s="49" t="s">
        <v>149</v>
      </c>
      <c r="D19" s="50" t="s">
        <v>150</v>
      </c>
      <c r="E19" s="44" t="s">
        <v>396</v>
      </c>
      <c r="F19" s="45" t="s">
        <v>395</v>
      </c>
      <c r="G19" s="46">
        <f t="shared" si="0"/>
        <v>101200</v>
      </c>
      <c r="H19" s="47">
        <v>101200</v>
      </c>
      <c r="I19" s="76"/>
      <c r="J19" s="77"/>
    </row>
    <row r="20" spans="1:10" s="5" customFormat="1" ht="79.5" customHeight="1">
      <c r="A20" s="41" t="s">
        <v>151</v>
      </c>
      <c r="B20" s="42" t="s">
        <v>152</v>
      </c>
      <c r="C20" s="42" t="s">
        <v>153</v>
      </c>
      <c r="D20" s="43" t="s">
        <v>154</v>
      </c>
      <c r="E20" s="52" t="s">
        <v>397</v>
      </c>
      <c r="F20" s="45" t="s">
        <v>395</v>
      </c>
      <c r="G20" s="46">
        <f t="shared" si="0"/>
        <v>4260000</v>
      </c>
      <c r="H20" s="47">
        <v>4260000</v>
      </c>
      <c r="I20" s="47"/>
      <c r="J20" s="77"/>
    </row>
    <row r="21" spans="1:10" s="6" customFormat="1" ht="78" customHeight="1">
      <c r="A21" s="41" t="s">
        <v>155</v>
      </c>
      <c r="B21" s="42" t="s">
        <v>156</v>
      </c>
      <c r="C21" s="42" t="s">
        <v>157</v>
      </c>
      <c r="D21" s="53" t="s">
        <v>158</v>
      </c>
      <c r="E21" s="44" t="s">
        <v>373</v>
      </c>
      <c r="F21" s="45" t="s">
        <v>401</v>
      </c>
      <c r="G21" s="46">
        <f t="shared" si="0"/>
        <v>1500000</v>
      </c>
      <c r="H21" s="47">
        <v>1500000</v>
      </c>
      <c r="I21" s="47"/>
      <c r="J21" s="77"/>
    </row>
    <row r="22" spans="1:10" s="6" customFormat="1" ht="78" customHeight="1">
      <c r="A22" s="41" t="s">
        <v>159</v>
      </c>
      <c r="B22" s="42" t="s">
        <v>160</v>
      </c>
      <c r="C22" s="42" t="s">
        <v>161</v>
      </c>
      <c r="D22" s="54" t="s">
        <v>162</v>
      </c>
      <c r="E22" s="52" t="s">
        <v>398</v>
      </c>
      <c r="F22" s="45" t="s">
        <v>395</v>
      </c>
      <c r="G22" s="46">
        <f t="shared" si="0"/>
        <v>1076600</v>
      </c>
      <c r="H22" s="47">
        <f>300000+776600</f>
        <v>1076600</v>
      </c>
      <c r="I22" s="47"/>
      <c r="J22" s="77"/>
    </row>
    <row r="23" spans="1:10" s="6" customFormat="1" ht="60.75" customHeight="1">
      <c r="A23" s="41" t="s">
        <v>175</v>
      </c>
      <c r="B23" s="42" t="s">
        <v>176</v>
      </c>
      <c r="C23" s="42" t="s">
        <v>173</v>
      </c>
      <c r="D23" s="54" t="s">
        <v>177</v>
      </c>
      <c r="E23" s="52" t="s">
        <v>374</v>
      </c>
      <c r="F23" s="45" t="s">
        <v>402</v>
      </c>
      <c r="G23" s="46">
        <f t="shared" si="0"/>
        <v>500000</v>
      </c>
      <c r="H23" s="47">
        <v>500000</v>
      </c>
      <c r="I23" s="47"/>
      <c r="J23" s="77"/>
    </row>
    <row r="24" spans="1:10" s="3" customFormat="1" ht="65.25" customHeight="1">
      <c r="A24" s="41" t="s">
        <v>175</v>
      </c>
      <c r="B24" s="42" t="s">
        <v>176</v>
      </c>
      <c r="C24" s="42" t="s">
        <v>173</v>
      </c>
      <c r="D24" s="55" t="s">
        <v>177</v>
      </c>
      <c r="E24" s="56" t="s">
        <v>399</v>
      </c>
      <c r="F24" s="45" t="s">
        <v>395</v>
      </c>
      <c r="G24" s="46">
        <f t="shared" si="0"/>
        <v>500000</v>
      </c>
      <c r="H24" s="47">
        <v>500000</v>
      </c>
      <c r="I24" s="76"/>
      <c r="J24" s="76"/>
    </row>
    <row r="25" spans="1:10" s="3" customFormat="1" ht="54" customHeight="1">
      <c r="A25" s="41" t="s">
        <v>171</v>
      </c>
      <c r="B25" s="42" t="s">
        <v>172</v>
      </c>
      <c r="C25" s="42" t="s">
        <v>173</v>
      </c>
      <c r="D25" s="50" t="s">
        <v>174</v>
      </c>
      <c r="E25" s="398" t="s">
        <v>412</v>
      </c>
      <c r="F25" s="330" t="s">
        <v>400</v>
      </c>
      <c r="G25" s="46">
        <f t="shared" si="0"/>
        <v>8486300</v>
      </c>
      <c r="H25" s="47">
        <v>8486300</v>
      </c>
      <c r="I25" s="76"/>
      <c r="J25" s="77"/>
    </row>
    <row r="26" spans="1:10" s="3" customFormat="1" ht="50.25" customHeight="1">
      <c r="A26" s="41" t="s">
        <v>178</v>
      </c>
      <c r="B26" s="42" t="s">
        <v>179</v>
      </c>
      <c r="C26" s="42" t="s">
        <v>180</v>
      </c>
      <c r="D26" s="50" t="s">
        <v>181</v>
      </c>
      <c r="E26" s="399"/>
      <c r="F26" s="331"/>
      <c r="G26" s="46">
        <f t="shared" si="0"/>
        <v>1000000</v>
      </c>
      <c r="H26" s="47">
        <v>1000000</v>
      </c>
      <c r="I26" s="76"/>
      <c r="J26" s="77"/>
    </row>
    <row r="27" spans="1:10" s="3" customFormat="1" ht="50.25" customHeight="1">
      <c r="A27" s="41" t="s">
        <v>182</v>
      </c>
      <c r="B27" s="42" t="s">
        <v>183</v>
      </c>
      <c r="C27" s="42" t="s">
        <v>180</v>
      </c>
      <c r="D27" s="50" t="s">
        <v>184</v>
      </c>
      <c r="E27" s="399"/>
      <c r="F27" s="331"/>
      <c r="G27" s="46">
        <f t="shared" si="0"/>
        <v>8625000</v>
      </c>
      <c r="H27" s="47">
        <v>8625000</v>
      </c>
      <c r="I27" s="76"/>
      <c r="J27" s="77"/>
    </row>
    <row r="28" spans="1:10" s="3" customFormat="1" ht="53.25" customHeight="1">
      <c r="A28" s="41" t="s">
        <v>204</v>
      </c>
      <c r="B28" s="42" t="s">
        <v>205</v>
      </c>
      <c r="C28" s="42" t="s">
        <v>202</v>
      </c>
      <c r="D28" s="50" t="s">
        <v>206</v>
      </c>
      <c r="E28" s="399"/>
      <c r="F28" s="331"/>
      <c r="G28" s="46">
        <f t="shared" si="0"/>
        <v>50000</v>
      </c>
      <c r="H28" s="47">
        <v>50000</v>
      </c>
      <c r="I28" s="76"/>
      <c r="J28" s="77"/>
    </row>
    <row r="29" spans="1:10" s="3" customFormat="1" ht="47.25" customHeight="1">
      <c r="A29" s="41" t="s">
        <v>207</v>
      </c>
      <c r="B29" s="42" t="s">
        <v>208</v>
      </c>
      <c r="C29" s="42" t="s">
        <v>209</v>
      </c>
      <c r="D29" s="50" t="s">
        <v>210</v>
      </c>
      <c r="E29" s="400"/>
      <c r="F29" s="332"/>
      <c r="G29" s="46">
        <f t="shared" si="0"/>
        <v>165000</v>
      </c>
      <c r="H29" s="47">
        <v>165000</v>
      </c>
      <c r="I29" s="76"/>
      <c r="J29" s="77"/>
    </row>
    <row r="30" spans="1:10" s="3" customFormat="1" ht="61.5" customHeight="1">
      <c r="A30" s="41" t="s">
        <v>178</v>
      </c>
      <c r="B30" s="42" t="s">
        <v>179</v>
      </c>
      <c r="C30" s="42" t="s">
        <v>180</v>
      </c>
      <c r="D30" s="50" t="s">
        <v>181</v>
      </c>
      <c r="E30" s="44" t="s">
        <v>413</v>
      </c>
      <c r="F30" s="45" t="s">
        <v>395</v>
      </c>
      <c r="G30" s="46">
        <f t="shared" si="0"/>
        <v>0</v>
      </c>
      <c r="H30" s="47"/>
      <c r="I30" s="76"/>
      <c r="J30" s="77"/>
    </row>
    <row r="31" spans="1:10" s="3" customFormat="1" ht="62.25" customHeight="1">
      <c r="A31" s="41" t="s">
        <v>185</v>
      </c>
      <c r="B31" s="42" t="s">
        <v>186</v>
      </c>
      <c r="C31" s="42" t="s">
        <v>187</v>
      </c>
      <c r="D31" s="50" t="s">
        <v>188</v>
      </c>
      <c r="E31" s="44" t="s">
        <v>406</v>
      </c>
      <c r="F31" s="45" t="s">
        <v>407</v>
      </c>
      <c r="G31" s="46">
        <f t="shared" si="0"/>
        <v>300000</v>
      </c>
      <c r="H31" s="47"/>
      <c r="I31" s="76">
        <v>300000</v>
      </c>
      <c r="J31" s="77">
        <v>300000</v>
      </c>
    </row>
    <row r="32" spans="1:10" s="3" customFormat="1" ht="62.25" customHeight="1">
      <c r="A32" s="41" t="s">
        <v>189</v>
      </c>
      <c r="B32" s="42" t="s">
        <v>190</v>
      </c>
      <c r="C32" s="42" t="s">
        <v>191</v>
      </c>
      <c r="D32" s="50" t="s">
        <v>192</v>
      </c>
      <c r="E32" s="44" t="s">
        <v>410</v>
      </c>
      <c r="F32" s="45" t="s">
        <v>395</v>
      </c>
      <c r="G32" s="46">
        <f t="shared" si="0"/>
        <v>120000</v>
      </c>
      <c r="H32" s="47">
        <v>120000</v>
      </c>
      <c r="I32" s="76"/>
      <c r="J32" s="77"/>
    </row>
    <row r="33" spans="1:10" s="3" customFormat="1" ht="62.25" customHeight="1">
      <c r="A33" s="41" t="s">
        <v>193</v>
      </c>
      <c r="B33" s="42" t="s">
        <v>194</v>
      </c>
      <c r="C33" s="42" t="s">
        <v>195</v>
      </c>
      <c r="D33" s="50" t="s">
        <v>196</v>
      </c>
      <c r="E33" s="398" t="s">
        <v>414</v>
      </c>
      <c r="F33" s="330" t="s">
        <v>395</v>
      </c>
      <c r="G33" s="46">
        <f t="shared" si="0"/>
        <v>500000</v>
      </c>
      <c r="H33" s="47">
        <v>500000</v>
      </c>
      <c r="I33" s="76"/>
      <c r="J33" s="77"/>
    </row>
    <row r="34" spans="1:10" s="3" customFormat="1" ht="33" customHeight="1">
      <c r="A34" s="41" t="s">
        <v>197</v>
      </c>
      <c r="B34" s="42" t="s">
        <v>198</v>
      </c>
      <c r="C34" s="42" t="s">
        <v>375</v>
      </c>
      <c r="D34" s="50" t="s">
        <v>199</v>
      </c>
      <c r="E34" s="400"/>
      <c r="F34" s="332"/>
      <c r="G34" s="46">
        <f t="shared" si="0"/>
        <v>30000</v>
      </c>
      <c r="H34" s="47">
        <v>30000</v>
      </c>
      <c r="I34" s="76"/>
      <c r="J34" s="77"/>
    </row>
    <row r="35" spans="1:10" s="3" customFormat="1" ht="64.5" customHeight="1">
      <c r="A35" s="41" t="s">
        <v>200</v>
      </c>
      <c r="B35" s="42" t="s">
        <v>201</v>
      </c>
      <c r="C35" s="42" t="s">
        <v>202</v>
      </c>
      <c r="D35" s="50" t="s">
        <v>203</v>
      </c>
      <c r="E35" s="57" t="s">
        <v>376</v>
      </c>
      <c r="F35" s="45" t="s">
        <v>408</v>
      </c>
      <c r="G35" s="46">
        <f t="shared" si="0"/>
        <v>60000</v>
      </c>
      <c r="H35" s="47">
        <v>60000</v>
      </c>
      <c r="I35" s="76"/>
      <c r="J35" s="77"/>
    </row>
    <row r="36" spans="1:10" s="3" customFormat="1" ht="64.5" customHeight="1">
      <c r="A36" s="41" t="s">
        <v>211</v>
      </c>
      <c r="B36" s="42" t="s">
        <v>212</v>
      </c>
      <c r="C36" s="42" t="s">
        <v>213</v>
      </c>
      <c r="D36" s="50" t="s">
        <v>214</v>
      </c>
      <c r="E36" s="57" t="s">
        <v>411</v>
      </c>
      <c r="F36" s="45" t="s">
        <v>395</v>
      </c>
      <c r="G36" s="46">
        <f t="shared" si="0"/>
        <v>93200</v>
      </c>
      <c r="H36" s="47"/>
      <c r="I36" s="76">
        <v>93200</v>
      </c>
      <c r="J36" s="77"/>
    </row>
    <row r="37" spans="1:10" s="4" customFormat="1" ht="47.25" customHeight="1">
      <c r="A37" s="58" t="s">
        <v>215</v>
      </c>
      <c r="B37" s="59"/>
      <c r="C37" s="59"/>
      <c r="D37" s="60" t="s">
        <v>216</v>
      </c>
      <c r="E37" s="61"/>
      <c r="F37" s="62"/>
      <c r="G37" s="40">
        <f>G38</f>
        <v>505200</v>
      </c>
      <c r="H37" s="40">
        <f>H38</f>
        <v>505200</v>
      </c>
      <c r="I37" s="40">
        <f>I38</f>
        <v>0</v>
      </c>
      <c r="J37" s="40">
        <f>J38</f>
        <v>0</v>
      </c>
    </row>
    <row r="38" spans="1:10" s="4" customFormat="1" ht="47.25" customHeight="1">
      <c r="A38" s="58" t="s">
        <v>217</v>
      </c>
      <c r="B38" s="59"/>
      <c r="C38" s="59"/>
      <c r="D38" s="60" t="s">
        <v>216</v>
      </c>
      <c r="E38" s="61"/>
      <c r="F38" s="62"/>
      <c r="G38" s="40">
        <f>SUM(G39:G42)</f>
        <v>505200</v>
      </c>
      <c r="H38" s="40">
        <f>SUM(H39:H42)</f>
        <v>505200</v>
      </c>
      <c r="I38" s="40">
        <f>SUM(I39:I42)</f>
        <v>0</v>
      </c>
      <c r="J38" s="40">
        <f>SUM(J39:J42)</f>
        <v>0</v>
      </c>
    </row>
    <row r="39" spans="1:10" s="3" customFormat="1" ht="72" customHeight="1">
      <c r="A39" s="41" t="s">
        <v>377</v>
      </c>
      <c r="B39" s="42" t="s">
        <v>226</v>
      </c>
      <c r="C39" s="42" t="s">
        <v>227</v>
      </c>
      <c r="D39" s="43" t="s">
        <v>228</v>
      </c>
      <c r="E39" s="63" t="s">
        <v>378</v>
      </c>
      <c r="F39" s="45" t="s">
        <v>409</v>
      </c>
      <c r="G39" s="46">
        <f t="shared" si="0"/>
        <v>0</v>
      </c>
      <c r="H39" s="47"/>
      <c r="I39" s="76"/>
      <c r="J39" s="76"/>
    </row>
    <row r="40" spans="1:10" s="3" customFormat="1" ht="72.75" customHeight="1">
      <c r="A40" s="41" t="s">
        <v>379</v>
      </c>
      <c r="B40" s="42" t="s">
        <v>240</v>
      </c>
      <c r="C40" s="42" t="s">
        <v>237</v>
      </c>
      <c r="D40" s="43" t="s">
        <v>380</v>
      </c>
      <c r="E40" s="63" t="s">
        <v>381</v>
      </c>
      <c r="F40" s="45" t="s">
        <v>395</v>
      </c>
      <c r="G40" s="46">
        <f t="shared" si="0"/>
        <v>139500</v>
      </c>
      <c r="H40" s="47">
        <v>139500</v>
      </c>
      <c r="I40" s="76"/>
      <c r="J40" s="76"/>
    </row>
    <row r="41" spans="1:10" s="3" customFormat="1" ht="69" customHeight="1">
      <c r="A41" s="41" t="s">
        <v>379</v>
      </c>
      <c r="B41" s="42" t="s">
        <v>240</v>
      </c>
      <c r="C41" s="42" t="s">
        <v>237</v>
      </c>
      <c r="D41" s="43" t="s">
        <v>380</v>
      </c>
      <c r="E41" s="44" t="s">
        <v>382</v>
      </c>
      <c r="F41" s="45" t="s">
        <v>405</v>
      </c>
      <c r="G41" s="46">
        <f t="shared" si="0"/>
        <v>12700</v>
      </c>
      <c r="H41" s="47">
        <v>12700</v>
      </c>
      <c r="I41" s="76"/>
      <c r="J41" s="76"/>
    </row>
    <row r="42" spans="1:10" s="6" customFormat="1" ht="72.75" customHeight="1">
      <c r="A42" s="41" t="s">
        <v>379</v>
      </c>
      <c r="B42" s="42" t="s">
        <v>240</v>
      </c>
      <c r="C42" s="42" t="s">
        <v>237</v>
      </c>
      <c r="D42" s="43" t="s">
        <v>380</v>
      </c>
      <c r="E42" s="44" t="s">
        <v>383</v>
      </c>
      <c r="F42" s="45" t="s">
        <v>395</v>
      </c>
      <c r="G42" s="46">
        <f t="shared" si="0"/>
        <v>353000</v>
      </c>
      <c r="H42" s="47">
        <v>353000</v>
      </c>
      <c r="I42" s="76"/>
      <c r="J42" s="76"/>
    </row>
    <row r="43" spans="1:10" s="4" customFormat="1" ht="57.75" customHeight="1">
      <c r="A43" s="58" t="s">
        <v>258</v>
      </c>
      <c r="B43" s="59"/>
      <c r="C43" s="59"/>
      <c r="D43" s="60" t="s">
        <v>259</v>
      </c>
      <c r="E43" s="61"/>
      <c r="F43" s="62"/>
      <c r="G43" s="40">
        <f>G44</f>
        <v>88900</v>
      </c>
      <c r="H43" s="40">
        <f>H44</f>
        <v>88900</v>
      </c>
      <c r="I43" s="40">
        <f>I44</f>
        <v>0</v>
      </c>
      <c r="J43" s="40">
        <f>J44</f>
        <v>0</v>
      </c>
    </row>
    <row r="44" spans="1:10" s="4" customFormat="1" ht="57.75" customHeight="1">
      <c r="A44" s="58" t="s">
        <v>260</v>
      </c>
      <c r="B44" s="59"/>
      <c r="C44" s="59"/>
      <c r="D44" s="60" t="s">
        <v>259</v>
      </c>
      <c r="E44" s="61"/>
      <c r="F44" s="62"/>
      <c r="G44" s="40">
        <f>SUM(G45:G47)</f>
        <v>88900</v>
      </c>
      <c r="H44" s="40">
        <f>SUM(H45:H47)</f>
        <v>88900</v>
      </c>
      <c r="I44" s="40">
        <f>SUM(I45:I47)</f>
        <v>0</v>
      </c>
      <c r="J44" s="40">
        <f>SUM(J45:J47)</f>
        <v>0</v>
      </c>
    </row>
    <row r="45" spans="1:10" s="3" customFormat="1" ht="72" customHeight="1">
      <c r="A45" s="41" t="s">
        <v>265</v>
      </c>
      <c r="B45" s="42" t="s">
        <v>266</v>
      </c>
      <c r="C45" s="42" t="s">
        <v>169</v>
      </c>
      <c r="D45" s="43" t="s">
        <v>267</v>
      </c>
      <c r="E45" s="63" t="s">
        <v>384</v>
      </c>
      <c r="F45" s="45" t="s">
        <v>403</v>
      </c>
      <c r="G45" s="46">
        <f t="shared" si="0"/>
        <v>50100</v>
      </c>
      <c r="H45" s="47">
        <v>50100</v>
      </c>
      <c r="I45" s="76"/>
      <c r="J45" s="76"/>
    </row>
    <row r="46" spans="1:10" s="6" customFormat="1" ht="67.5" customHeight="1">
      <c r="A46" s="41" t="s">
        <v>283</v>
      </c>
      <c r="B46" s="42" t="s">
        <v>284</v>
      </c>
      <c r="C46" s="42" t="s">
        <v>281</v>
      </c>
      <c r="D46" s="43" t="s">
        <v>285</v>
      </c>
      <c r="E46" s="64" t="s">
        <v>385</v>
      </c>
      <c r="F46" s="45" t="s">
        <v>395</v>
      </c>
      <c r="G46" s="46">
        <f t="shared" si="0"/>
        <v>38800</v>
      </c>
      <c r="H46" s="47">
        <v>38800</v>
      </c>
      <c r="I46" s="76"/>
      <c r="J46" s="76"/>
    </row>
    <row r="47" spans="1:10" s="6" customFormat="1" ht="80.25" customHeight="1">
      <c r="A47" s="41" t="s">
        <v>283</v>
      </c>
      <c r="B47" s="42" t="s">
        <v>284</v>
      </c>
      <c r="C47" s="42" t="s">
        <v>281</v>
      </c>
      <c r="D47" s="43" t="s">
        <v>285</v>
      </c>
      <c r="E47" s="64" t="s">
        <v>386</v>
      </c>
      <c r="F47" s="45" t="s">
        <v>404</v>
      </c>
      <c r="G47" s="46">
        <f t="shared" si="0"/>
        <v>0</v>
      </c>
      <c r="H47" s="47"/>
      <c r="I47" s="76"/>
      <c r="J47" s="76"/>
    </row>
    <row r="48" spans="1:10" s="7" customFormat="1" ht="26.25" customHeight="1">
      <c r="A48" s="65" t="s">
        <v>101</v>
      </c>
      <c r="B48" s="65" t="s">
        <v>101</v>
      </c>
      <c r="C48" s="65" t="s">
        <v>101</v>
      </c>
      <c r="D48" s="59" t="s">
        <v>314</v>
      </c>
      <c r="E48" s="65" t="s">
        <v>101</v>
      </c>
      <c r="F48" s="66" t="s">
        <v>101</v>
      </c>
      <c r="G48" s="40">
        <f>G43+G37+G14</f>
        <v>28111400</v>
      </c>
      <c r="H48" s="40">
        <f>H43+H37+H14</f>
        <v>27718200</v>
      </c>
      <c r="I48" s="40">
        <f>I43+I37+I14</f>
        <v>393200</v>
      </c>
      <c r="J48" s="40">
        <f>J43+J37+J14</f>
        <v>300000</v>
      </c>
    </row>
    <row r="49" spans="1:10" s="8" customFormat="1" ht="15.75" customHeight="1">
      <c r="A49" s="67"/>
      <c r="B49" s="68"/>
      <c r="C49" s="68"/>
      <c r="D49" s="69"/>
      <c r="E49" s="70"/>
      <c r="F49" s="70"/>
      <c r="G49" s="70"/>
      <c r="H49" s="71"/>
      <c r="I49" s="75"/>
      <c r="J49" s="75"/>
    </row>
    <row r="50" spans="1:10" s="8" customFormat="1" ht="18.75">
      <c r="A50" s="67"/>
      <c r="B50" s="68"/>
      <c r="C50" s="68"/>
      <c r="D50" s="69"/>
      <c r="E50" s="70"/>
      <c r="F50" s="70"/>
      <c r="G50" s="70"/>
      <c r="H50" s="71"/>
      <c r="I50" s="75"/>
      <c r="J50" s="75"/>
    </row>
    <row r="51" spans="1:10" s="9" customFormat="1" ht="24.75" customHeight="1">
      <c r="A51" s="72"/>
      <c r="B51" s="403" t="str">
        <f>додаток1!A110</f>
        <v>Міський голова                                                         Б. БАЛАГУРА</v>
      </c>
      <c r="C51" s="403"/>
      <c r="D51" s="403"/>
      <c r="E51" s="403"/>
      <c r="F51" s="403"/>
      <c r="G51" s="403"/>
      <c r="H51" s="403"/>
      <c r="I51" s="403"/>
      <c r="J51" s="403"/>
    </row>
    <row r="52" spans="1:10" s="8" customFormat="1" ht="18.75">
      <c r="A52" s="67"/>
      <c r="B52" s="73"/>
      <c r="C52" s="73"/>
      <c r="D52" s="74"/>
      <c r="E52" s="75"/>
      <c r="F52" s="75"/>
      <c r="G52" s="75"/>
      <c r="H52" s="71"/>
      <c r="I52" s="75"/>
      <c r="J52" s="75"/>
    </row>
    <row r="53" spans="1:11" s="8" customFormat="1" ht="18.75">
      <c r="A53" s="67"/>
      <c r="B53" s="73"/>
      <c r="C53" s="73"/>
      <c r="D53" s="74"/>
      <c r="E53" s="75"/>
      <c r="F53" s="75"/>
      <c r="G53" s="75"/>
      <c r="H53" s="75"/>
      <c r="I53" s="78"/>
      <c r="J53" s="78"/>
      <c r="K53" s="13"/>
    </row>
    <row r="54" spans="1:10" s="8" customFormat="1" ht="18.75">
      <c r="A54" s="67"/>
      <c r="B54" s="73"/>
      <c r="C54" s="73"/>
      <c r="D54" s="74"/>
      <c r="E54" s="75"/>
      <c r="F54" s="75"/>
      <c r="G54" s="75"/>
      <c r="H54" s="71"/>
      <c r="I54" s="75"/>
      <c r="J54" s="75"/>
    </row>
    <row r="55" spans="1:10" s="8" customFormat="1" ht="18.75">
      <c r="A55" s="67"/>
      <c r="B55" s="73"/>
      <c r="C55" s="73"/>
      <c r="D55" s="74"/>
      <c r="E55" s="75"/>
      <c r="F55" s="75"/>
      <c r="G55" s="75"/>
      <c r="H55" s="71"/>
      <c r="I55" s="75"/>
      <c r="J55" s="75"/>
    </row>
    <row r="56" spans="1:10" s="8" customFormat="1" ht="18.75">
      <c r="A56" s="67"/>
      <c r="B56" s="73"/>
      <c r="C56" s="73"/>
      <c r="D56" s="74"/>
      <c r="E56" s="75"/>
      <c r="F56" s="75"/>
      <c r="G56" s="75"/>
      <c r="H56" s="71"/>
      <c r="I56" s="75"/>
      <c r="J56" s="75"/>
    </row>
    <row r="57" spans="1:10" s="8" customFormat="1" ht="18.75">
      <c r="A57" s="67"/>
      <c r="B57" s="73"/>
      <c r="C57" s="73"/>
      <c r="D57" s="74"/>
      <c r="E57" s="75"/>
      <c r="F57" s="75"/>
      <c r="G57" s="75"/>
      <c r="H57" s="71"/>
      <c r="I57" s="75"/>
      <c r="J57" s="75"/>
    </row>
    <row r="58" spans="1:10" s="8" customFormat="1" ht="18.75">
      <c r="A58" s="67"/>
      <c r="B58" s="73"/>
      <c r="C58" s="73"/>
      <c r="D58" s="74"/>
      <c r="E58" s="75"/>
      <c r="F58" s="75"/>
      <c r="G58" s="75"/>
      <c r="H58" s="71"/>
      <c r="I58" s="75"/>
      <c r="J58" s="75"/>
    </row>
    <row r="59" spans="1:10" s="8" customFormat="1" ht="18.75">
      <c r="A59" s="67"/>
      <c r="B59" s="73"/>
      <c r="C59" s="73"/>
      <c r="D59" s="74"/>
      <c r="E59" s="75"/>
      <c r="F59" s="75"/>
      <c r="G59" s="75"/>
      <c r="H59" s="71"/>
      <c r="I59" s="75"/>
      <c r="J59" s="75"/>
    </row>
    <row r="60" spans="1:10" s="8" customFormat="1" ht="18.75">
      <c r="A60" s="67"/>
      <c r="B60" s="73"/>
      <c r="C60" s="73"/>
      <c r="D60" s="74"/>
      <c r="E60" s="75"/>
      <c r="F60" s="75"/>
      <c r="G60" s="75"/>
      <c r="H60" s="71"/>
      <c r="I60" s="75"/>
      <c r="J60" s="75"/>
    </row>
    <row r="61" spans="1:10" s="8" customFormat="1" ht="18.75">
      <c r="A61" s="67"/>
      <c r="B61" s="73"/>
      <c r="C61" s="73"/>
      <c r="D61" s="74"/>
      <c r="E61" s="75"/>
      <c r="F61" s="75"/>
      <c r="G61" s="75"/>
      <c r="H61" s="71"/>
      <c r="I61" s="75"/>
      <c r="J61" s="75"/>
    </row>
    <row r="62" spans="1:10" s="8" customFormat="1" ht="18.75">
      <c r="A62" s="67"/>
      <c r="B62" s="73"/>
      <c r="C62" s="73"/>
      <c r="D62" s="74"/>
      <c r="E62" s="75"/>
      <c r="F62" s="75"/>
      <c r="G62" s="75"/>
      <c r="H62" s="71"/>
      <c r="I62" s="75"/>
      <c r="J62" s="75"/>
    </row>
    <row r="63" spans="1:10" s="8" customFormat="1" ht="18.75">
      <c r="A63" s="67"/>
      <c r="B63" s="73"/>
      <c r="C63" s="73"/>
      <c r="D63" s="74"/>
      <c r="E63" s="75"/>
      <c r="F63" s="75"/>
      <c r="G63" s="75"/>
      <c r="H63" s="71"/>
      <c r="I63" s="75"/>
      <c r="J63" s="75"/>
    </row>
    <row r="64" spans="1:10" s="8" customFormat="1" ht="18.75">
      <c r="A64" s="67"/>
      <c r="B64" s="73"/>
      <c r="C64" s="73"/>
      <c r="D64" s="74"/>
      <c r="E64" s="75"/>
      <c r="F64" s="75"/>
      <c r="G64" s="75"/>
      <c r="H64" s="71"/>
      <c r="I64" s="75"/>
      <c r="J64" s="75"/>
    </row>
    <row r="65" spans="1:10" s="8" customFormat="1" ht="18.75">
      <c r="A65" s="67"/>
      <c r="B65" s="73"/>
      <c r="C65" s="73"/>
      <c r="D65" s="74"/>
      <c r="E65" s="75"/>
      <c r="F65" s="75"/>
      <c r="G65" s="75"/>
      <c r="H65" s="71"/>
      <c r="I65" s="75"/>
      <c r="J65" s="75"/>
    </row>
    <row r="66" spans="1:10" s="8" customFormat="1" ht="18.75">
      <c r="A66" s="67"/>
      <c r="B66" s="73"/>
      <c r="C66" s="73"/>
      <c r="D66" s="74"/>
      <c r="E66" s="75"/>
      <c r="F66" s="75"/>
      <c r="G66" s="75"/>
      <c r="H66" s="71"/>
      <c r="I66" s="75"/>
      <c r="J66" s="75"/>
    </row>
    <row r="67" spans="1:10" s="8" customFormat="1" ht="18.75">
      <c r="A67" s="67"/>
      <c r="B67" s="73"/>
      <c r="C67" s="73"/>
      <c r="D67" s="74"/>
      <c r="E67" s="75"/>
      <c r="F67" s="75"/>
      <c r="G67" s="75"/>
      <c r="H67" s="71"/>
      <c r="I67" s="75"/>
      <c r="J67" s="75"/>
    </row>
    <row r="68" spans="1:10" s="8" customFormat="1" ht="18.75">
      <c r="A68" s="67"/>
      <c r="B68" s="73"/>
      <c r="C68" s="73"/>
      <c r="D68" s="74"/>
      <c r="E68" s="75"/>
      <c r="F68" s="75"/>
      <c r="G68" s="75"/>
      <c r="H68" s="71"/>
      <c r="I68" s="75"/>
      <c r="J68" s="75"/>
    </row>
    <row r="69" spans="1:10" s="8" customFormat="1" ht="18.75">
      <c r="A69" s="67"/>
      <c r="B69" s="73"/>
      <c r="C69" s="73"/>
      <c r="D69" s="74"/>
      <c r="E69" s="75"/>
      <c r="F69" s="75"/>
      <c r="G69" s="75"/>
      <c r="H69" s="71"/>
      <c r="I69" s="75"/>
      <c r="J69" s="75"/>
    </row>
    <row r="70" spans="1:10" s="8" customFormat="1" ht="18.75">
      <c r="A70" s="67"/>
      <c r="B70" s="73"/>
      <c r="C70" s="73"/>
      <c r="D70" s="74"/>
      <c r="E70" s="75"/>
      <c r="F70" s="75"/>
      <c r="G70" s="75"/>
      <c r="H70" s="71"/>
      <c r="I70" s="75"/>
      <c r="J70" s="75"/>
    </row>
    <row r="71" spans="1:10" s="8" customFormat="1" ht="18.75">
      <c r="A71" s="67"/>
      <c r="B71" s="73"/>
      <c r="C71" s="73"/>
      <c r="D71" s="74"/>
      <c r="E71" s="75"/>
      <c r="F71" s="75"/>
      <c r="G71" s="75"/>
      <c r="H71" s="71"/>
      <c r="I71" s="75"/>
      <c r="J71" s="75"/>
    </row>
    <row r="72" spans="1:10" s="8" customFormat="1" ht="18.75">
      <c r="A72" s="67"/>
      <c r="B72" s="73"/>
      <c r="C72" s="73"/>
      <c r="D72" s="74"/>
      <c r="E72" s="75"/>
      <c r="F72" s="75"/>
      <c r="G72" s="75"/>
      <c r="H72" s="71"/>
      <c r="I72" s="75"/>
      <c r="J72" s="75"/>
    </row>
    <row r="73" spans="1:10" s="8" customFormat="1" ht="18.75">
      <c r="A73" s="67"/>
      <c r="B73" s="73"/>
      <c r="C73" s="73"/>
      <c r="D73" s="74"/>
      <c r="E73" s="75"/>
      <c r="F73" s="75"/>
      <c r="G73" s="75"/>
      <c r="H73" s="71"/>
      <c r="I73" s="75"/>
      <c r="J73" s="75"/>
    </row>
    <row r="74" spans="1:10" s="8" customFormat="1" ht="18.75">
      <c r="A74" s="67"/>
      <c r="B74" s="73"/>
      <c r="C74" s="73"/>
      <c r="D74" s="74"/>
      <c r="E74" s="75"/>
      <c r="F74" s="75"/>
      <c r="G74" s="75"/>
      <c r="H74" s="71"/>
      <c r="I74" s="75"/>
      <c r="J74" s="75"/>
    </row>
    <row r="75" spans="1:10" s="8" customFormat="1" ht="18.75">
      <c r="A75" s="67"/>
      <c r="B75" s="73"/>
      <c r="C75" s="73"/>
      <c r="D75" s="74"/>
      <c r="E75" s="75"/>
      <c r="F75" s="75"/>
      <c r="G75" s="75"/>
      <c r="H75" s="71"/>
      <c r="I75" s="75"/>
      <c r="J75" s="75"/>
    </row>
    <row r="76" spans="1:10" s="8" customFormat="1" ht="18.75">
      <c r="A76" s="67"/>
      <c r="B76" s="73"/>
      <c r="C76" s="73"/>
      <c r="D76" s="74"/>
      <c r="E76" s="75"/>
      <c r="F76" s="75"/>
      <c r="G76" s="75"/>
      <c r="H76" s="71"/>
      <c r="I76" s="75"/>
      <c r="J76" s="75"/>
    </row>
    <row r="77" spans="1:10" s="8" customFormat="1" ht="18.75">
      <c r="A77" s="67"/>
      <c r="B77" s="73"/>
      <c r="C77" s="73"/>
      <c r="D77" s="74"/>
      <c r="E77" s="75"/>
      <c r="F77" s="75"/>
      <c r="G77" s="75"/>
      <c r="H77" s="71"/>
      <c r="I77" s="75"/>
      <c r="J77" s="75"/>
    </row>
    <row r="78" spans="1:10" s="8" customFormat="1" ht="18.75">
      <c r="A78" s="67"/>
      <c r="B78" s="73"/>
      <c r="C78" s="73"/>
      <c r="D78" s="74"/>
      <c r="E78" s="75"/>
      <c r="F78" s="75"/>
      <c r="G78" s="75"/>
      <c r="H78" s="71"/>
      <c r="I78" s="75"/>
      <c r="J78" s="75"/>
    </row>
    <row r="79" spans="1:10" s="8" customFormat="1" ht="18.75">
      <c r="A79" s="67"/>
      <c r="B79" s="73"/>
      <c r="C79" s="73"/>
      <c r="D79" s="74"/>
      <c r="E79" s="75"/>
      <c r="F79" s="75"/>
      <c r="G79" s="75"/>
      <c r="H79" s="71"/>
      <c r="I79" s="75"/>
      <c r="J79" s="75"/>
    </row>
    <row r="80" spans="1:10" s="8" customFormat="1" ht="18.75">
      <c r="A80" s="67"/>
      <c r="B80" s="73"/>
      <c r="C80" s="73"/>
      <c r="D80" s="74"/>
      <c r="E80" s="75"/>
      <c r="F80" s="75"/>
      <c r="G80" s="75"/>
      <c r="H80" s="71"/>
      <c r="I80" s="75"/>
      <c r="J80" s="75"/>
    </row>
    <row r="81" spans="1:10" s="8" customFormat="1" ht="18.75">
      <c r="A81" s="67"/>
      <c r="B81" s="73"/>
      <c r="C81" s="73"/>
      <c r="D81" s="74"/>
      <c r="E81" s="75"/>
      <c r="F81" s="75"/>
      <c r="G81" s="75"/>
      <c r="H81" s="71"/>
      <c r="I81" s="75"/>
      <c r="J81" s="75"/>
    </row>
    <row r="82" spans="1:10" s="8" customFormat="1" ht="18.75">
      <c r="A82" s="67"/>
      <c r="B82" s="73"/>
      <c r="C82" s="73"/>
      <c r="D82" s="74"/>
      <c r="E82" s="75"/>
      <c r="F82" s="75"/>
      <c r="G82" s="75"/>
      <c r="H82" s="71"/>
      <c r="I82" s="75"/>
      <c r="J82" s="75"/>
    </row>
    <row r="83" spans="1:10" s="8" customFormat="1" ht="18.75">
      <c r="A83" s="67"/>
      <c r="B83" s="73"/>
      <c r="C83" s="73"/>
      <c r="D83" s="74"/>
      <c r="E83" s="75"/>
      <c r="F83" s="75"/>
      <c r="G83" s="75"/>
      <c r="H83" s="71"/>
      <c r="I83" s="75"/>
      <c r="J83" s="75"/>
    </row>
    <row r="84" spans="1:10" s="8" customFormat="1" ht="18.75">
      <c r="A84" s="67"/>
      <c r="B84" s="73"/>
      <c r="C84" s="73"/>
      <c r="D84" s="74"/>
      <c r="E84" s="75"/>
      <c r="F84" s="75"/>
      <c r="G84" s="75"/>
      <c r="H84" s="71"/>
      <c r="I84" s="75"/>
      <c r="J84" s="75"/>
    </row>
    <row r="85" spans="1:10" s="8" customFormat="1" ht="18.75">
      <c r="A85" s="67"/>
      <c r="B85" s="73"/>
      <c r="C85" s="73"/>
      <c r="D85" s="74"/>
      <c r="E85" s="75"/>
      <c r="F85" s="75"/>
      <c r="G85" s="75"/>
      <c r="H85" s="71"/>
      <c r="I85" s="75"/>
      <c r="J85" s="75"/>
    </row>
    <row r="86" spans="2:10" ht="18.75">
      <c r="B86" s="79"/>
      <c r="C86" s="79"/>
      <c r="D86" s="80"/>
      <c r="E86" s="78"/>
      <c r="F86" s="78"/>
      <c r="G86" s="78"/>
      <c r="H86" s="81"/>
      <c r="I86" s="78"/>
      <c r="J86" s="78"/>
    </row>
    <row r="87" spans="2:10" ht="18.75">
      <c r="B87" s="79"/>
      <c r="C87" s="79"/>
      <c r="D87" s="80"/>
      <c r="E87" s="78"/>
      <c r="F87" s="78"/>
      <c r="G87" s="78"/>
      <c r="H87" s="81"/>
      <c r="I87" s="78"/>
      <c r="J87" s="78"/>
    </row>
    <row r="88" spans="2:10" ht="18.75">
      <c r="B88" s="79"/>
      <c r="C88" s="79"/>
      <c r="D88" s="80"/>
      <c r="E88" s="78"/>
      <c r="F88" s="78"/>
      <c r="G88" s="78"/>
      <c r="H88" s="81"/>
      <c r="I88" s="78"/>
      <c r="J88" s="78"/>
    </row>
    <row r="89" spans="2:10" ht="18.75">
      <c r="B89" s="79"/>
      <c r="C89" s="79"/>
      <c r="D89" s="80"/>
      <c r="E89" s="78"/>
      <c r="F89" s="78"/>
      <c r="G89" s="78"/>
      <c r="H89" s="81"/>
      <c r="I89" s="78"/>
      <c r="J89" s="78"/>
    </row>
    <row r="90" spans="2:10" ht="18.75">
      <c r="B90" s="79"/>
      <c r="C90" s="79"/>
      <c r="D90" s="80"/>
      <c r="E90" s="78"/>
      <c r="F90" s="78"/>
      <c r="G90" s="78"/>
      <c r="H90" s="81"/>
      <c r="I90" s="78"/>
      <c r="J90" s="78"/>
    </row>
    <row r="91" spans="2:10" ht="18.75">
      <c r="B91" s="79"/>
      <c r="C91" s="79"/>
      <c r="D91" s="80"/>
      <c r="E91" s="78"/>
      <c r="F91" s="78"/>
      <c r="G91" s="78"/>
      <c r="H91" s="81"/>
      <c r="I91" s="78"/>
      <c r="J91" s="78"/>
    </row>
    <row r="92" spans="2:10" ht="18.75">
      <c r="B92" s="79"/>
      <c r="C92" s="79"/>
      <c r="D92" s="80"/>
      <c r="E92" s="78"/>
      <c r="F92" s="78"/>
      <c r="G92" s="78"/>
      <c r="H92" s="81"/>
      <c r="I92" s="78"/>
      <c r="J92" s="78"/>
    </row>
    <row r="93" spans="2:10" ht="18.75">
      <c r="B93" s="79"/>
      <c r="C93" s="79"/>
      <c r="D93" s="80"/>
      <c r="E93" s="78"/>
      <c r="F93" s="78"/>
      <c r="G93" s="78"/>
      <c r="H93" s="81"/>
      <c r="I93" s="78"/>
      <c r="J93" s="78"/>
    </row>
    <row r="94" spans="2:10" ht="18.75">
      <c r="B94" s="79"/>
      <c r="C94" s="79"/>
      <c r="D94" s="80"/>
      <c r="E94" s="78"/>
      <c r="F94" s="78"/>
      <c r="G94" s="78"/>
      <c r="H94" s="81"/>
      <c r="I94" s="78"/>
      <c r="J94" s="78"/>
    </row>
    <row r="95" spans="2:10" ht="18.75">
      <c r="B95" s="79"/>
      <c r="C95" s="79"/>
      <c r="D95" s="80"/>
      <c r="E95" s="78"/>
      <c r="F95" s="78"/>
      <c r="G95" s="78"/>
      <c r="H95" s="81"/>
      <c r="I95" s="78"/>
      <c r="J95" s="78"/>
    </row>
    <row r="96" spans="2:10" ht="18.75">
      <c r="B96" s="79"/>
      <c r="C96" s="79"/>
      <c r="D96" s="80"/>
      <c r="E96" s="78"/>
      <c r="F96" s="78"/>
      <c r="G96" s="78"/>
      <c r="H96" s="81"/>
      <c r="I96" s="78"/>
      <c r="J96" s="78"/>
    </row>
    <row r="97" spans="2:10" ht="18.75">
      <c r="B97" s="79"/>
      <c r="C97" s="79"/>
      <c r="D97" s="80"/>
      <c r="E97" s="78"/>
      <c r="F97" s="78"/>
      <c r="G97" s="78"/>
      <c r="H97" s="81"/>
      <c r="I97" s="78"/>
      <c r="J97" s="78"/>
    </row>
    <row r="98" spans="2:10" ht="18.75">
      <c r="B98" s="79"/>
      <c r="C98" s="79"/>
      <c r="D98" s="80"/>
      <c r="E98" s="78"/>
      <c r="F98" s="78"/>
      <c r="G98" s="78"/>
      <c r="H98" s="81"/>
      <c r="I98" s="78"/>
      <c r="J98" s="78"/>
    </row>
    <row r="99" spans="2:10" ht="18.75">
      <c r="B99" s="79"/>
      <c r="C99" s="79"/>
      <c r="D99" s="80"/>
      <c r="E99" s="78"/>
      <c r="F99" s="78"/>
      <c r="G99" s="78"/>
      <c r="H99" s="81"/>
      <c r="I99" s="78"/>
      <c r="J99" s="78"/>
    </row>
    <row r="100" spans="2:10" ht="18.75">
      <c r="B100" s="79"/>
      <c r="C100" s="79"/>
      <c r="D100" s="80"/>
      <c r="E100" s="78"/>
      <c r="F100" s="78"/>
      <c r="G100" s="78"/>
      <c r="H100" s="81"/>
      <c r="I100" s="78"/>
      <c r="J100" s="78"/>
    </row>
    <row r="101" spans="2:10" ht="18.75">
      <c r="B101" s="79"/>
      <c r="C101" s="79"/>
      <c r="D101" s="80"/>
      <c r="E101" s="78"/>
      <c r="F101" s="78"/>
      <c r="G101" s="78"/>
      <c r="H101" s="81"/>
      <c r="I101" s="78"/>
      <c r="J101" s="78"/>
    </row>
    <row r="102" spans="2:10" ht="18.75">
      <c r="B102" s="79"/>
      <c r="C102" s="79"/>
      <c r="D102" s="80"/>
      <c r="E102" s="78"/>
      <c r="F102" s="78"/>
      <c r="G102" s="78"/>
      <c r="H102" s="81"/>
      <c r="I102" s="78"/>
      <c r="J102" s="78"/>
    </row>
    <row r="103" spans="2:10" ht="18.75">
      <c r="B103" s="79"/>
      <c r="C103" s="79"/>
      <c r="D103" s="80"/>
      <c r="E103" s="78"/>
      <c r="F103" s="78"/>
      <c r="G103" s="78"/>
      <c r="H103" s="81"/>
      <c r="I103" s="78"/>
      <c r="J103" s="78"/>
    </row>
    <row r="104" spans="2:10" ht="18.75">
      <c r="B104" s="79"/>
      <c r="C104" s="79"/>
      <c r="D104" s="80"/>
      <c r="E104" s="78"/>
      <c r="F104" s="78"/>
      <c r="G104" s="78"/>
      <c r="H104" s="81"/>
      <c r="I104" s="78"/>
      <c r="J104" s="78"/>
    </row>
    <row r="105" spans="2:10" ht="18.75">
      <c r="B105" s="79"/>
      <c r="C105" s="79"/>
      <c r="D105" s="80"/>
      <c r="E105" s="78"/>
      <c r="F105" s="78"/>
      <c r="G105" s="78"/>
      <c r="H105" s="81"/>
      <c r="I105" s="78"/>
      <c r="J105" s="78"/>
    </row>
    <row r="106" spans="2:10" ht="18.75">
      <c r="B106" s="79"/>
      <c r="C106" s="79"/>
      <c r="D106" s="80"/>
      <c r="E106" s="78"/>
      <c r="F106" s="78"/>
      <c r="G106" s="78"/>
      <c r="H106" s="81"/>
      <c r="I106" s="78"/>
      <c r="J106" s="78"/>
    </row>
    <row r="107" spans="2:10" ht="18.75">
      <c r="B107" s="79"/>
      <c r="C107" s="79"/>
      <c r="D107" s="80"/>
      <c r="E107" s="78"/>
      <c r="F107" s="78"/>
      <c r="G107" s="78"/>
      <c r="H107" s="81"/>
      <c r="I107" s="78"/>
      <c r="J107" s="78"/>
    </row>
    <row r="108" spans="2:10" ht="18.75">
      <c r="B108" s="79"/>
      <c r="C108" s="79"/>
      <c r="D108" s="80"/>
      <c r="E108" s="78"/>
      <c r="F108" s="78"/>
      <c r="G108" s="78"/>
      <c r="H108" s="81"/>
      <c r="I108" s="78"/>
      <c r="J108" s="78"/>
    </row>
    <row r="109" spans="2:10" ht="18.75">
      <c r="B109" s="79"/>
      <c r="C109" s="79"/>
      <c r="D109" s="80"/>
      <c r="E109" s="78"/>
      <c r="F109" s="78"/>
      <c r="G109" s="78"/>
      <c r="H109" s="81"/>
      <c r="I109" s="78"/>
      <c r="J109" s="78"/>
    </row>
    <row r="110" spans="2:10" ht="18.75">
      <c r="B110" s="79"/>
      <c r="C110" s="79"/>
      <c r="D110" s="80"/>
      <c r="E110" s="78"/>
      <c r="F110" s="78"/>
      <c r="G110" s="78"/>
      <c r="H110" s="81"/>
      <c r="I110" s="78"/>
      <c r="J110" s="78"/>
    </row>
    <row r="111" spans="2:10" ht="18.75">
      <c r="B111" s="79"/>
      <c r="C111" s="79"/>
      <c r="D111" s="80"/>
      <c r="E111" s="78"/>
      <c r="F111" s="78"/>
      <c r="G111" s="78"/>
      <c r="H111" s="81"/>
      <c r="I111" s="78"/>
      <c r="J111" s="78"/>
    </row>
    <row r="112" spans="2:10" ht="18.75">
      <c r="B112" s="79"/>
      <c r="C112" s="79"/>
      <c r="D112" s="80"/>
      <c r="E112" s="78"/>
      <c r="F112" s="78"/>
      <c r="G112" s="78"/>
      <c r="H112" s="81"/>
      <c r="I112" s="78"/>
      <c r="J112" s="78"/>
    </row>
    <row r="113" spans="2:10" ht="18.75">
      <c r="B113" s="79"/>
      <c r="C113" s="79"/>
      <c r="D113" s="80"/>
      <c r="E113" s="78"/>
      <c r="F113" s="78"/>
      <c r="G113" s="78"/>
      <c r="H113" s="81"/>
      <c r="I113" s="78"/>
      <c r="J113" s="78"/>
    </row>
    <row r="114" spans="2:10" ht="18.75">
      <c r="B114" s="79"/>
      <c r="C114" s="79"/>
      <c r="D114" s="80"/>
      <c r="E114" s="78"/>
      <c r="F114" s="78"/>
      <c r="G114" s="78"/>
      <c r="H114" s="81"/>
      <c r="I114" s="78"/>
      <c r="J114" s="78"/>
    </row>
    <row r="115" spans="2:10" ht="18.75">
      <c r="B115" s="79"/>
      <c r="C115" s="79"/>
      <c r="D115" s="80"/>
      <c r="E115" s="78"/>
      <c r="F115" s="78"/>
      <c r="G115" s="78"/>
      <c r="H115" s="81"/>
      <c r="I115" s="78"/>
      <c r="J115" s="78"/>
    </row>
    <row r="116" spans="2:10" ht="18.75">
      <c r="B116" s="79"/>
      <c r="C116" s="79"/>
      <c r="D116" s="80"/>
      <c r="E116" s="78"/>
      <c r="F116" s="78"/>
      <c r="G116" s="78"/>
      <c r="H116" s="81"/>
      <c r="I116" s="78"/>
      <c r="J116" s="78"/>
    </row>
    <row r="117" spans="2:10" ht="18.75">
      <c r="B117" s="79"/>
      <c r="C117" s="79"/>
      <c r="D117" s="80"/>
      <c r="E117" s="78"/>
      <c r="F117" s="78"/>
      <c r="G117" s="78"/>
      <c r="H117" s="81"/>
      <c r="I117" s="78"/>
      <c r="J117" s="78"/>
    </row>
    <row r="118" spans="2:10" ht="18.75">
      <c r="B118" s="79"/>
      <c r="C118" s="79"/>
      <c r="D118" s="80"/>
      <c r="E118" s="78"/>
      <c r="F118" s="78"/>
      <c r="G118" s="78"/>
      <c r="H118" s="81"/>
      <c r="I118" s="78"/>
      <c r="J118" s="78"/>
    </row>
    <row r="119" spans="2:10" ht="18.75">
      <c r="B119" s="79"/>
      <c r="C119" s="79"/>
      <c r="D119" s="80"/>
      <c r="E119" s="78"/>
      <c r="F119" s="78"/>
      <c r="G119" s="78"/>
      <c r="H119" s="81"/>
      <c r="I119" s="78"/>
      <c r="J119" s="78"/>
    </row>
    <row r="120" spans="2:10" ht="18.75">
      <c r="B120" s="79"/>
      <c r="C120" s="79"/>
      <c r="D120" s="80"/>
      <c r="E120" s="78"/>
      <c r="F120" s="78"/>
      <c r="G120" s="78"/>
      <c r="H120" s="81"/>
      <c r="I120" s="78"/>
      <c r="J120" s="78"/>
    </row>
    <row r="121" spans="2:10" ht="18.75">
      <c r="B121" s="79"/>
      <c r="C121" s="79"/>
      <c r="D121" s="80"/>
      <c r="E121" s="78"/>
      <c r="F121" s="78"/>
      <c r="G121" s="78"/>
      <c r="H121" s="81"/>
      <c r="I121" s="78"/>
      <c r="J121" s="78"/>
    </row>
    <row r="122" spans="2:10" ht="18.75">
      <c r="B122" s="79"/>
      <c r="C122" s="79"/>
      <c r="D122" s="80"/>
      <c r="E122" s="78"/>
      <c r="F122" s="78"/>
      <c r="G122" s="78"/>
      <c r="H122" s="81"/>
      <c r="I122" s="78"/>
      <c r="J122" s="78"/>
    </row>
    <row r="123" spans="2:10" ht="18.75">
      <c r="B123" s="79"/>
      <c r="C123" s="79"/>
      <c r="D123" s="80"/>
      <c r="E123" s="78"/>
      <c r="F123" s="78"/>
      <c r="G123" s="78"/>
      <c r="H123" s="81"/>
      <c r="I123" s="78"/>
      <c r="J123" s="78"/>
    </row>
    <row r="124" spans="2:10" ht="18.75">
      <c r="B124" s="79"/>
      <c r="C124" s="79"/>
      <c r="D124" s="80"/>
      <c r="E124" s="78"/>
      <c r="F124" s="78"/>
      <c r="G124" s="78"/>
      <c r="H124" s="81"/>
      <c r="I124" s="78"/>
      <c r="J124" s="78"/>
    </row>
    <row r="125" spans="2:10" ht="18.75">
      <c r="B125" s="79"/>
      <c r="C125" s="79"/>
      <c r="D125" s="80"/>
      <c r="E125" s="78"/>
      <c r="F125" s="78"/>
      <c r="G125" s="78"/>
      <c r="H125" s="81"/>
      <c r="I125" s="78"/>
      <c r="J125" s="78"/>
    </row>
    <row r="126" spans="2:10" ht="18.75">
      <c r="B126" s="79"/>
      <c r="C126" s="79"/>
      <c r="D126" s="80"/>
      <c r="E126" s="78"/>
      <c r="F126" s="78"/>
      <c r="G126" s="78"/>
      <c r="H126" s="81"/>
      <c r="I126" s="78"/>
      <c r="J126" s="78"/>
    </row>
    <row r="127" spans="2:10" ht="18.75">
      <c r="B127" s="79"/>
      <c r="C127" s="79"/>
      <c r="D127" s="80"/>
      <c r="E127" s="78"/>
      <c r="F127" s="78"/>
      <c r="G127" s="78"/>
      <c r="H127" s="81"/>
      <c r="I127" s="78"/>
      <c r="J127" s="78"/>
    </row>
    <row r="128" spans="2:10" ht="18.75">
      <c r="B128" s="79"/>
      <c r="C128" s="79"/>
      <c r="D128" s="80"/>
      <c r="E128" s="78"/>
      <c r="F128" s="78"/>
      <c r="G128" s="78"/>
      <c r="H128" s="81"/>
      <c r="I128" s="78"/>
      <c r="J128" s="78"/>
    </row>
    <row r="129" spans="2:10" ht="18.75">
      <c r="B129" s="79"/>
      <c r="C129" s="79"/>
      <c r="D129" s="80"/>
      <c r="E129" s="78"/>
      <c r="F129" s="78"/>
      <c r="G129" s="78"/>
      <c r="H129" s="81"/>
      <c r="I129" s="78"/>
      <c r="J129" s="78"/>
    </row>
    <row r="130" spans="2:10" ht="18.75">
      <c r="B130" s="79"/>
      <c r="C130" s="79"/>
      <c r="D130" s="80"/>
      <c r="E130" s="78"/>
      <c r="F130" s="78"/>
      <c r="G130" s="78"/>
      <c r="H130" s="81"/>
      <c r="I130" s="78"/>
      <c r="J130" s="78"/>
    </row>
    <row r="131" spans="2:10" ht="18.75">
      <c r="B131" s="79"/>
      <c r="C131" s="79"/>
      <c r="D131" s="80"/>
      <c r="E131" s="78"/>
      <c r="F131" s="78"/>
      <c r="G131" s="78"/>
      <c r="H131" s="81"/>
      <c r="I131" s="78"/>
      <c r="J131" s="78"/>
    </row>
    <row r="132" spans="2:10" ht="18.75">
      <c r="B132" s="79"/>
      <c r="C132" s="79"/>
      <c r="D132" s="80"/>
      <c r="E132" s="78"/>
      <c r="F132" s="78"/>
      <c r="G132" s="78"/>
      <c r="H132" s="81"/>
      <c r="I132" s="78"/>
      <c r="J132" s="78"/>
    </row>
    <row r="133" spans="2:10" ht="18.75">
      <c r="B133" s="79"/>
      <c r="C133" s="79"/>
      <c r="D133" s="80"/>
      <c r="E133" s="78"/>
      <c r="F133" s="78"/>
      <c r="G133" s="78"/>
      <c r="H133" s="81"/>
      <c r="I133" s="78"/>
      <c r="J133" s="78"/>
    </row>
    <row r="134" spans="2:10" ht="18.75">
      <c r="B134" s="79"/>
      <c r="C134" s="79"/>
      <c r="D134" s="80"/>
      <c r="E134" s="78"/>
      <c r="F134" s="78"/>
      <c r="G134" s="78"/>
      <c r="H134" s="81"/>
      <c r="I134" s="78"/>
      <c r="J134" s="78"/>
    </row>
    <row r="135" spans="2:10" ht="18.75">
      <c r="B135" s="79"/>
      <c r="C135" s="79"/>
      <c r="D135" s="80"/>
      <c r="E135" s="78"/>
      <c r="F135" s="78"/>
      <c r="G135" s="78"/>
      <c r="H135" s="81"/>
      <c r="I135" s="78"/>
      <c r="J135" s="78"/>
    </row>
    <row r="136" spans="2:10" ht="18.75">
      <c r="B136" s="79"/>
      <c r="C136" s="79"/>
      <c r="D136" s="80"/>
      <c r="E136" s="78"/>
      <c r="F136" s="78"/>
      <c r="G136" s="78"/>
      <c r="H136" s="81"/>
      <c r="I136" s="78"/>
      <c r="J136" s="78"/>
    </row>
    <row r="137" spans="2:10" ht="18.75">
      <c r="B137" s="79"/>
      <c r="C137" s="79"/>
      <c r="D137" s="80"/>
      <c r="E137" s="78"/>
      <c r="F137" s="78"/>
      <c r="G137" s="78"/>
      <c r="H137" s="81"/>
      <c r="I137" s="78"/>
      <c r="J137" s="78"/>
    </row>
    <row r="138" spans="2:10" ht="18.75">
      <c r="B138" s="79"/>
      <c r="C138" s="79"/>
      <c r="D138" s="80"/>
      <c r="E138" s="78"/>
      <c r="F138" s="78"/>
      <c r="G138" s="78"/>
      <c r="H138" s="81"/>
      <c r="I138" s="78"/>
      <c r="J138" s="78"/>
    </row>
    <row r="139" spans="2:10" ht="18.75">
      <c r="B139" s="79"/>
      <c r="C139" s="79"/>
      <c r="D139" s="80"/>
      <c r="E139" s="78"/>
      <c r="F139" s="78"/>
      <c r="G139" s="78"/>
      <c r="H139" s="81"/>
      <c r="I139" s="78"/>
      <c r="J139" s="78"/>
    </row>
    <row r="140" spans="2:10" ht="18.75">
      <c r="B140" s="79"/>
      <c r="C140" s="79"/>
      <c r="D140" s="80"/>
      <c r="E140" s="78"/>
      <c r="F140" s="78"/>
      <c r="G140" s="78"/>
      <c r="H140" s="81"/>
      <c r="I140" s="78"/>
      <c r="J140" s="78"/>
    </row>
    <row r="141" spans="2:10" ht="18.75">
      <c r="B141" s="79"/>
      <c r="C141" s="79"/>
      <c r="D141" s="80"/>
      <c r="E141" s="78"/>
      <c r="F141" s="78"/>
      <c r="G141" s="78"/>
      <c r="H141" s="81"/>
      <c r="I141" s="78"/>
      <c r="J141" s="78"/>
    </row>
    <row r="142" spans="2:10" ht="18.75">
      <c r="B142" s="79"/>
      <c r="C142" s="79"/>
      <c r="D142" s="80"/>
      <c r="E142" s="78"/>
      <c r="F142" s="78"/>
      <c r="G142" s="78"/>
      <c r="H142" s="81"/>
      <c r="I142" s="78"/>
      <c r="J142" s="78"/>
    </row>
    <row r="143" spans="2:10" ht="18.75">
      <c r="B143" s="79"/>
      <c r="C143" s="79"/>
      <c r="D143" s="80"/>
      <c r="E143" s="78"/>
      <c r="F143" s="78"/>
      <c r="G143" s="78"/>
      <c r="H143" s="81"/>
      <c r="I143" s="78"/>
      <c r="J143" s="78"/>
    </row>
    <row r="144" spans="2:10" ht="18.75">
      <c r="B144" s="79"/>
      <c r="C144" s="79"/>
      <c r="D144" s="80"/>
      <c r="E144" s="78"/>
      <c r="F144" s="78"/>
      <c r="G144" s="78"/>
      <c r="H144" s="81"/>
      <c r="I144" s="78"/>
      <c r="J144" s="78"/>
    </row>
    <row r="145" spans="2:10" ht="18.75">
      <c r="B145" s="79"/>
      <c r="C145" s="79"/>
      <c r="D145" s="80"/>
      <c r="E145" s="78"/>
      <c r="F145" s="78"/>
      <c r="G145" s="78"/>
      <c r="H145" s="81"/>
      <c r="I145" s="78"/>
      <c r="J145" s="78"/>
    </row>
    <row r="146" spans="2:10" ht="18.75">
      <c r="B146" s="79"/>
      <c r="C146" s="79"/>
      <c r="D146" s="80"/>
      <c r="E146" s="78"/>
      <c r="F146" s="78"/>
      <c r="G146" s="78"/>
      <c r="H146" s="81"/>
      <c r="I146" s="78"/>
      <c r="J146" s="78"/>
    </row>
  </sheetData>
  <sheetProtection/>
  <mergeCells count="23">
    <mergeCell ref="F1:J1"/>
    <mergeCell ref="F2:J2"/>
    <mergeCell ref="F3:J3"/>
    <mergeCell ref="F4:J4"/>
    <mergeCell ref="F5:J5"/>
    <mergeCell ref="H6:J6"/>
    <mergeCell ref="B7:J7"/>
    <mergeCell ref="A8:B8"/>
    <mergeCell ref="A9:B9"/>
    <mergeCell ref="I11:J11"/>
    <mergeCell ref="B51:J51"/>
    <mergeCell ref="A11:A12"/>
    <mergeCell ref="B11:B12"/>
    <mergeCell ref="C11:C12"/>
    <mergeCell ref="D11:D12"/>
    <mergeCell ref="E11:E12"/>
    <mergeCell ref="H11:H12"/>
    <mergeCell ref="E25:E29"/>
    <mergeCell ref="E33:E34"/>
    <mergeCell ref="F11:F12"/>
    <mergeCell ref="F25:F29"/>
    <mergeCell ref="F33:F34"/>
    <mergeCell ref="G11:G12"/>
  </mergeCells>
  <printOptions/>
  <pageMargins left="0.64" right="0.41" top="0.63" bottom="0.42" header="0.13" footer="0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Вита</cp:lastModifiedBy>
  <cp:lastPrinted>2021-01-06T07:17:16Z</cp:lastPrinted>
  <dcterms:created xsi:type="dcterms:W3CDTF">2010-12-30T07:19:15Z</dcterms:created>
  <dcterms:modified xsi:type="dcterms:W3CDTF">2021-01-06T07:17:55Z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