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393" windowWidth="14937" windowHeight="9033" activeTab="4"/>
  </bookViews>
  <sheets>
    <sheet name="Додаток 1 Доходи" sheetId="1" r:id="rId1"/>
    <sheet name="Додоток 2 Видатки за ГР" sheetId="2" r:id="rId2"/>
    <sheet name="Додаток 3 " sheetId="3" r:id="rId3"/>
    <sheet name="Додаток 4" sheetId="4" r:id="rId4"/>
    <sheet name="Додаток 5" sheetId="5" r:id="rId5"/>
  </sheets>
  <definedNames>
    <definedName name="_xlnm.Print_Titles" localSheetId="0">'Додаток 1 Доходи'!$9:$9</definedName>
    <definedName name="_xlnm.Print_Titles" localSheetId="2">'Додаток 3 '!$8:$8</definedName>
    <definedName name="_xlnm.Print_Titles" localSheetId="4">'Додаток 5'!$8:$8</definedName>
    <definedName name="_xlnm.Print_Titles" localSheetId="1">'Додоток 2 Видатки за ГР'!$8:$8</definedName>
    <definedName name="_xlnm.Print_Area" localSheetId="0">'Додаток 1 Доходи'!$A$1:$I$131</definedName>
    <definedName name="_xlnm.Print_Area" localSheetId="4">'Додаток 5'!$A$1:$D$86</definedName>
    <definedName name="_xlnm.Print_Area" localSheetId="1">'Додоток 2 Видатки за ГР'!$A$1:$H$405</definedName>
  </definedNames>
  <calcPr fullCalcOnLoad="1"/>
</workbook>
</file>

<file path=xl/sharedStrings.xml><?xml version="1.0" encoding="utf-8"?>
<sst xmlns="http://schemas.openxmlformats.org/spreadsheetml/2006/main" count="1473" uniqueCount="512">
  <si>
    <t>Код</t>
  </si>
  <si>
    <t>Найменування</t>
  </si>
  <si>
    <t>02</t>
  </si>
  <si>
    <t>Виконавчий комітет Тетіївської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</si>
  <si>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</si>
  <si>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</si>
  <si>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</si>
  <si>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</si>
  <si>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</si>
  <si>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</si>
  <si>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</si>
  <si>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</si>
  <si>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</si>
  <si>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</si>
  <si>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</si>
  <si>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</si>
  <si>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</si>
  <si>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</si>
  <si>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</si>
  <si>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</si>
  <si>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</si>
  <si>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</si>
  <si>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</si>
  <si>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</si>
  <si>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</si>
  <si>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</si>
  <si>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</si>
  <si>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</si>
  <si>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</si>
  <si>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</si>
  <si>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0210180</t>
  </si>
  <si>
    <t>Інша діяльність у сфері державного управління</t>
  </si>
  <si>
    <t>2610</t>
  </si>
  <si>
    <t>Субсидії та поточні трансферти підприємствам (установам, організаціям)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</si>
  <si>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</si>
  <si>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</si>
  <si>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</si>
  <si>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</si>
  <si>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</si>
  <si>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</si>
  <si>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</si>
  <si>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</si>
  <si>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0212152</t>
  </si>
  <si>
    <t>Інші програми та заходи у сфері охорони здоров’я</t>
  </si>
  <si>
    <t>0213035</t>
  </si>
  <si>
    <t>Компенсаційні виплати за пільговий проїзд окремих категорій громадян на залізничному транспорті</t>
  </si>
  <si>
    <t>0213050</t>
  </si>
  <si>
    <t>Пільгове медичне обслуговування осіб, які постраждали внаслідок Чорнобильської катастрофи</t>
  </si>
  <si>
    <t>0213121</t>
  </si>
  <si>
    <t xml:space="preserve">Утримання та забезпечення діяльності центрів соціальних служб </t>
  </si>
  <si>
    <t>0213241</t>
  </si>
  <si>
    <t>Забезпечення діяльності інших закладів у сфері соціального захисту і соціального забезпечення</t>
  </si>
  <si>
    <t>0213242</t>
  </si>
  <si>
    <t>Інші заходи у сфері соціального захисту і соціального забезпечення</t>
  </si>
  <si>
    <t>0216013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</si>
  <si>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</si>
  <si>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</si>
  <si>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</si>
  <si>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0217130</t>
  </si>
  <si>
    <t>Здійснення 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</si>
  <si>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</si>
  <si>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</si>
  <si>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</si>
  <si>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Інша діяльність у сфері дорожнього господарства</t>
  </si>
  <si>
    <t>0217680</t>
  </si>
  <si>
    <t>Членські внески до асоціацій органів місцевого самоврядування</t>
  </si>
  <si>
    <t>0218130</t>
  </si>
  <si>
    <t>Забезпечення діяльності місцевої пожежної охорони</t>
  </si>
  <si>
    <t>06</t>
  </si>
  <si>
    <t>Відділ освіти Тетіївської міської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</si>
  <si>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</si>
  <si>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</si>
  <si>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</si>
  <si>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</si>
  <si>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2220</t>
  </si>
  <si>
    <t>Медикаменти та перев'язувальні матеріали</t>
  </si>
  <si>
    <t>2230</t>
  </si>
  <si>
    <t>Продукти харчування</t>
  </si>
  <si>
    <t>2276</t>
  </si>
  <si>
    <t>Оплата енергосервісу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</si>
  <si>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</si>
  <si>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</si>
  <si>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</si>
  <si>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</si>
  <si>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</si>
  <si>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</si>
  <si>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</si>
  <si>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</si>
  <si>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</si>
  <si>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</si>
  <si>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</si>
  <si>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</si>
  <si>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</si>
  <si>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</si>
  <si>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Інші програми, заклади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</si>
  <si>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</si>
  <si>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</si>
  <si>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</si>
  <si>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дитячо-юнацьких спортивних шкіл</t>
  </si>
  <si>
    <t>10</t>
  </si>
  <si>
    <t>Відділ культури, молоді та спорту  Тетіївської міської ради</t>
  </si>
  <si>
    <t>1010160</t>
  </si>
  <si>
    <t>1011080</t>
  </si>
  <si>
    <t>Надання спеціальної освіти мистецькими школами</t>
  </si>
  <si>
    <t>1013131</t>
  </si>
  <si>
    <t>Здійснення заходів та реалізація проектів на виконання Державної цільової соціальної програми «Молодь України»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</si>
  <si>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</si>
  <si>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</si>
  <si>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</si>
  <si>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</si>
  <si>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</si>
  <si>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</si>
  <si>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</si>
  <si>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</si>
  <si>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</si>
  <si>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</si>
  <si>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1015011</t>
  </si>
  <si>
    <t>Проведення навчально-тренувальних зборів і змагань з олімпійських видів спорту</t>
  </si>
  <si>
    <t>1015012</t>
  </si>
  <si>
    <t>Проведення навчально-тренувальних зборів і змагань з неолімпійських видів спорту</t>
  </si>
  <si>
    <t>1015041</t>
  </si>
  <si>
    <t>Утримання та фінансова підтримка спортивних споруд</t>
  </si>
  <si>
    <t>1015051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</si>
  <si>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</si>
  <si>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37</t>
  </si>
  <si>
    <t>Управління фінансів Тетіївської міської ради</t>
  </si>
  <si>
    <t>3710160</t>
  </si>
  <si>
    <t>3718710</t>
  </si>
  <si>
    <t>Резервний фонд місцевого бюджету</t>
  </si>
  <si>
    <t>9000</t>
  </si>
  <si>
    <t>Нерозподілені видатки</t>
  </si>
  <si>
    <t>Уточнений план на  звітний період</t>
  </si>
  <si>
    <t>Затверджено на рік з урахуванням змін</t>
  </si>
  <si>
    <t>Додаток 2</t>
  </si>
  <si>
    <t xml:space="preserve">% до затвердженого  плану на рік з урахуванням змін </t>
  </si>
  <si>
    <t>% до уточненого  плану з урахуванням змін на звітний період</t>
  </si>
  <si>
    <t>ЗАГАЛЬНИЙ ФОНД</t>
  </si>
  <si>
    <t>ВСЬОГО видатки загального фонду</t>
  </si>
  <si>
    <t>3210</t>
  </si>
  <si>
    <t>Капітальні трансферти підприємствам (установам, організаціям)</t>
  </si>
  <si>
    <t>Капітальне будівництво (придбання) житла</t>
  </si>
  <si>
    <t>0217330</t>
  </si>
  <si>
    <t>Будівництво інших об`єктів комунальної власності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</si>
  <si>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</si>
  <si>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</si>
  <si>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</si>
  <si>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</si>
  <si>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0218340</t>
  </si>
  <si>
    <t>Природоохоронні заходи за рахунок цільових фондів</t>
  </si>
  <si>
    <t>3110</t>
  </si>
  <si>
    <t>Придбання обладнання і предметів довгострокового користування</t>
  </si>
  <si>
    <t>3719770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</si>
  <si>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</si>
  <si>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</si>
  <si>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</si>
  <si>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СПЕЦІАЛЬНИЙ ФОНД</t>
  </si>
  <si>
    <t>ВСЬОГО видатки спеціального фонду</t>
  </si>
  <si>
    <t>ВСЬОГО видатки загального та спеціального фондів</t>
  </si>
  <si>
    <t>1</t>
  </si>
  <si>
    <t>2</t>
  </si>
  <si>
    <t>3</t>
  </si>
  <si>
    <t>4</t>
  </si>
  <si>
    <t>5</t>
  </si>
  <si>
    <t>6</t>
  </si>
  <si>
    <t>7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</si>
  <si>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</si>
  <si>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</si>
  <si>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</si>
  <si>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</si>
  <si>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</si>
  <si>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</si>
  <si>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</si>
  <si>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</si>
  <si>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</si>
  <si>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</si>
  <si>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</si>
  <si>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</si>
  <si>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</si>
  <si>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</si>
  <si>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</si>
  <si>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</si>
  <si>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</si>
  <si>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</si>
  <si>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</si>
  <si>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</si>
  <si>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Додаток 3</t>
  </si>
  <si>
    <t>Міжбюджетні трансферти</t>
  </si>
  <si>
    <t>грн</t>
  </si>
  <si>
    <t>Найменування показника</t>
  </si>
  <si>
    <t>Код бюджетної класифікації</t>
  </si>
  <si>
    <t>Затверджено розписом на рік з урахуванням змін</t>
  </si>
  <si>
    <t>Виконано за звітний період</t>
  </si>
  <si>
    <t>Загальний фонд</t>
  </si>
  <si>
    <t>Дефіцит (-) /профіцит (+)*</t>
  </si>
  <si>
    <t/>
  </si>
  <si>
    <t>Дефіцит (-) /профіцит (+)**</t>
  </si>
  <si>
    <t>Внутрішнє фінансування*</t>
  </si>
  <si>
    <t>200000</t>
  </si>
  <si>
    <t>Внутрішнє фінансування**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</si>
  <si>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</si>
  <si>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</si>
  <si>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</si>
  <si>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</si>
  <si>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</si>
  <si>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</si>
  <si>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</si>
  <si>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</si>
  <si>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На початок періоду</t>
  </si>
  <si>
    <t>208100</t>
  </si>
  <si>
    <t>208200</t>
  </si>
  <si>
    <t>Інші розрахунки**</t>
  </si>
  <si>
    <t>208300</t>
  </si>
  <si>
    <t>208340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</si>
  <si>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</si>
  <si>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</si>
  <si>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</si>
  <si>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</si>
  <si>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за активними операціями*</t>
  </si>
  <si>
    <t>600000</t>
  </si>
  <si>
    <t>Фінансування за активними операціями**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</si>
  <si>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</si>
  <si>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</si>
  <si>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</si>
  <si>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</si>
  <si>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</si>
  <si>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</si>
  <si>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602304</t>
  </si>
  <si>
    <t>602400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</si>
  <si>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</si>
  <si>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</si>
  <si>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Спеціальний фонд</t>
  </si>
  <si>
    <t>205100</t>
  </si>
  <si>
    <t>Інші розрахунки*</t>
  </si>
  <si>
    <t>205300</t>
  </si>
  <si>
    <t>205340</t>
  </si>
  <si>
    <t>Додаток 4</t>
  </si>
  <si>
    <t>Додаток 5</t>
  </si>
  <si>
    <t>Надання кредитів</t>
  </si>
  <si>
    <t>Повернення кредитів</t>
  </si>
  <si>
    <t>Кредитування - всього</t>
  </si>
  <si>
    <t>Затверджено розписом на рік</t>
  </si>
  <si>
    <t>Затверджено розписом на рік   з урахуванням змін</t>
  </si>
  <si>
    <t>Всього за загальним фондом:</t>
  </si>
  <si>
    <t>Всього за спеціальним фондом:</t>
  </si>
  <si>
    <t>Разом</t>
  </si>
  <si>
    <t>_________________________</t>
  </si>
  <si>
    <t xml:space="preserve">Інше внутрішнє фінансування </t>
  </si>
  <si>
    <t>Одержано</t>
  </si>
  <si>
    <t>Повернено</t>
  </si>
  <si>
    <t>Фінансування за рахунок коштів єдиного казначейського рахунку</t>
  </si>
  <si>
    <t xml:space="preserve">* З урахуванням суми міжбюджетних трансфертів, які передаються між місцевими бюджетами різних рівнів або між бюджетами однієї підпорядкованості
</t>
  </si>
  <si>
    <t>Додаток 1</t>
  </si>
  <si>
    <t>грн.</t>
  </si>
  <si>
    <t>+/-</t>
  </si>
  <si>
    <t>ЗАГАЛЬНИЙ ФОНД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</si>
  <si>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</si>
  <si>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</si>
  <si>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</si>
  <si>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</si>
  <si>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</si>
  <si>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</si>
  <si>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</si>
  <si>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</si>
  <si>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</si>
  <si>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</si>
  <si>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</si>
  <si>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</si>
  <si>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</si>
  <si>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</si>
  <si>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</si>
  <si>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</si>
  <si>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</si>
  <si>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14020000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</si>
  <si>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</si>
  <si>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</si>
  <si>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</si>
  <si>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</si>
  <si>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</si>
  <si>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</si>
  <si>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</si>
  <si>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</si>
  <si>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</si>
  <si>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</si>
  <si>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</si>
  <si>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</si>
  <si>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</si>
  <si>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</si>
  <si>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</si>
  <si>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</si>
  <si>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</si>
  <si>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</si>
  <si>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</si>
  <si>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</si>
  <si>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</si>
  <si>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</si>
  <si>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</si>
  <si>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</si>
  <si>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</si>
  <si>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</si>
  <si>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</si>
  <si>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</si>
  <si>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</si>
  <si>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</si>
  <si>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</si>
  <si>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Офіційні трансферти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</si>
  <si>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</si>
  <si>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</si>
  <si>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</si>
  <si>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</si>
  <si>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</si>
  <si>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</si>
  <si>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</si>
  <si>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</si>
  <si>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</si>
  <si>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</si>
  <si>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</si>
  <si>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СПЕЦІАЛЬНИЙ ФОНД МІСЦЕВОГО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</si>
  <si>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</si>
  <si>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</si>
  <si>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</si>
  <si>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</si>
  <si>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</si>
  <si>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50000000</t>
  </si>
  <si>
    <t>Цільові фонди  </t>
  </si>
  <si>
    <t>Разом доходи загального та спеціального фонду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</si>
  <si>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</si>
  <si>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0213140</t>
  </si>
  <si>
    <t>0213160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</si>
  <si>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</si>
  <si>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</si>
  <si>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</si>
  <si>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0611061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</si>
  <si>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</si>
  <si>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</si>
  <si>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</si>
  <si>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</si>
  <si>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</si>
  <si>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</si>
  <si>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</si>
  <si>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</si>
  <si>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</si>
  <si>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Проведення експертної грошової оцінки земельної ділянки чи права на неї</t>
  </si>
  <si>
    <t>Дослідження і розробки, окремі заходи розвитку по реалізації державних (регіональних) програм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</si>
  <si>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</si>
  <si>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</si>
  <si>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11020000</t>
  </si>
  <si>
    <t>40000000</t>
  </si>
  <si>
    <t>Заходи державної політики з питань дітей та їх соціального захисту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</si>
  <si>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</si>
  <si>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</si>
  <si>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</si>
  <si>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</si>
  <si>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"Затверджую"</t>
  </si>
  <si>
    <t>виконання</t>
  </si>
  <si>
    <t>10000000</t>
  </si>
  <si>
    <t>11000000</t>
  </si>
  <si>
    <t>11010000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</si>
  <si>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</si>
  <si>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</si>
  <si>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</si>
  <si>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</si>
  <si>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</si>
  <si>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</si>
  <si>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</si>
  <si>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</si>
  <si>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</si>
  <si>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</si>
  <si>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</si>
  <si>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</si>
  <si>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</si>
  <si>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</si>
  <si>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</si>
  <si>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</si>
  <si>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</si>
  <si>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</si>
  <si>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</si>
  <si>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Акцизний податок з вироблених в Україні підакцизних товарів (продукції)</t>
  </si>
  <si>
    <t>14021900</t>
  </si>
  <si>
    <t>Пальне</t>
  </si>
  <si>
    <t>14031900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</si>
  <si>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</si>
  <si>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</si>
  <si>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</si>
  <si>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</si>
  <si>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</si>
  <si>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</si>
  <si>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</si>
  <si>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</si>
  <si>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</si>
  <si>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</si>
  <si>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</si>
  <si>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</si>
  <si>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</si>
  <si>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</si>
  <si>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Транспортний податок з фізичних осіб</t>
  </si>
  <si>
    <t>18010900</t>
  </si>
  <si>
    <t>Орендна плата з фізичних осіб</t>
  </si>
  <si>
    <t>18011100</t>
  </si>
  <si>
    <t>18030000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</si>
  <si>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</si>
  <si>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</si>
  <si>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</si>
  <si>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</si>
  <si>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</si>
  <si>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</si>
  <si>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</si>
  <si>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21000000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</si>
  <si>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</si>
  <si>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</si>
  <si>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</si>
  <si>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21080000</t>
  </si>
  <si>
    <t>21081100</t>
  </si>
  <si>
    <t>21081500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</si>
  <si>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</si>
  <si>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</si>
  <si>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</si>
  <si>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</si>
  <si>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</si>
  <si>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</si>
  <si>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</si>
  <si>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22090000</t>
  </si>
  <si>
    <t>22090100</t>
  </si>
  <si>
    <t>22090200</t>
  </si>
  <si>
    <t>Державне мито, не віднесене до інших категорій  </t>
  </si>
  <si>
    <t>22090400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</si>
  <si>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</si>
  <si>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</si>
  <si>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</si>
  <si>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</si>
  <si>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</si>
  <si>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</si>
  <si>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</si>
  <si>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30000000</t>
  </si>
  <si>
    <t>31000000</t>
  </si>
  <si>
    <t>31010000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</si>
  <si>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</si>
  <si>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</si>
  <si>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</si>
  <si>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</si>
  <si>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</si>
  <si>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</si>
  <si>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</si>
  <si>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</si>
  <si>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41040000</t>
  </si>
  <si>
    <t>Дотації з місцевих бюджетів іншим місцевим бюджетам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</si>
  <si>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</si>
  <si>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</si>
  <si>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</si>
  <si>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</si>
  <si>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Усього доходи загального фонду ( без врахування трансфертів )</t>
  </si>
  <si>
    <t>Усього доходи загального фонду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</si>
  <si>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</si>
  <si>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</si>
  <si>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</si>
  <si>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</si>
  <si>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</si>
  <si>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</si>
  <si>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</si>
  <si>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19010300</t>
  </si>
  <si>
    <t>24062100</t>
  </si>
  <si>
    <t>25000000</t>
  </si>
  <si>
    <t>25010000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</si>
  <si>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</si>
  <si>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</si>
  <si>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</si>
  <si>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</si>
  <si>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</si>
  <si>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</si>
  <si>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</si>
  <si>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</si>
  <si>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</si>
  <si>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</si>
  <si>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</si>
  <si>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доходи спеціального фонду ( без врахування трансфертів )</t>
  </si>
  <si>
    <t xml:space="preserve">Усього доходи спеціального фонду </t>
  </si>
  <si>
    <t>Секретар міської ради                                                    Наталія ІВАНЮТА</t>
  </si>
  <si>
    <t>08</t>
  </si>
  <si>
    <t>Управління соціального захисту населення Тетіївської міської ради</t>
  </si>
  <si>
    <t>0213112</t>
  </si>
  <si>
    <t>0218240</t>
  </si>
  <si>
    <t>0219800</t>
  </si>
  <si>
    <t>0810160</t>
  </si>
  <si>
    <t>0813035</t>
  </si>
  <si>
    <t>0813050</t>
  </si>
  <si>
    <t>0813121</t>
  </si>
  <si>
    <t>0813242</t>
  </si>
  <si>
    <t>0813160</t>
  </si>
  <si>
    <t>Інші дотації з місцевого бюджету</t>
  </si>
  <si>
    <t>Уточнений план на звітний період</t>
  </si>
  <si>
    <t>Заходи із запобігання та ліквідації надзвичайних ситуацій та наслідків стихійного лиха</t>
  </si>
  <si>
    <t>Виконання видаткової частини місцевого бюджету Тетіївської міської територіальної громади ( в розрізі головних розпорядників коштів) за 2022 рік</t>
  </si>
  <si>
    <t>Фактичне виконання за 2022 рік</t>
  </si>
  <si>
    <t>Фактичне виконання  за 2022 рік</t>
  </si>
  <si>
    <t>Компенсація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субвенції з державного бюджету</t>
  </si>
  <si>
    <t>0216072</t>
  </si>
  <si>
    <t>Капітальний ремонт інших об'єктів</t>
  </si>
  <si>
    <t>3111</t>
  </si>
  <si>
    <t>Виконання видаткової частини місцевого бюджету Тетіївської міської територіальної громади ( в розрізі галузів видатків)                                                              за  2022 рік</t>
  </si>
  <si>
    <t>Фізична культура i спорт</t>
  </si>
  <si>
    <t>Повернення кредитів до місцевого бюджету Тетіївської міської територіальної громади та надання кредитів з  місцевого бюджету Тетіївської міської територіальної громади за 2022 рік</t>
  </si>
  <si>
    <t>Фінансування місцевого бюджету Тетіївської міської територіальної громади
за 2022 рік</t>
  </si>
  <si>
    <t>Виконання дохідної частини місцевого бюджету Тетіївської міської територіальної громади за 2022 рік</t>
  </si>
  <si>
    <t xml:space="preserve">Затверджено на  2022 рік  </t>
  </si>
  <si>
    <t>Уточнені планові показники на 2022 рік</t>
  </si>
  <si>
    <t>Фактичні надходження доходів  за 2022 рік</t>
  </si>
  <si>
    <t>у % до затверджених показників  2022 року</t>
  </si>
  <si>
    <t>у % до уточнених ,планових показників 2022 року</t>
  </si>
  <si>
    <t>Субвенція з місцевого бюджету на компенсацію різниці в тарифах на теплову енергію, послуги з постачання теплової енергії та постачання гарячої води згідно із Законом України «Про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функціонування»,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</si>
  <si>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 xml:space="preserve">Затверджено на рік </t>
  </si>
  <si>
    <t>% до затвердженого  плану на рік</t>
  </si>
  <si>
    <t xml:space="preserve">% до затвердженого  плану на рік </t>
  </si>
  <si>
    <t>до рішення сесії Тетіївської міської ради від 28.02 2023 року № 824-18-VIII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</si>
</sst>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#0.000"/>
    <numFmt numFmtId="183" formatCode="#0.0"/>
    <numFmt numFmtId="184" formatCode="0.0"/>
    <numFmt numFmtId="185" formatCode="#,##0.0"/>
    <numFmt numFmtId="186" formatCode="#,##0.00;\-#,##0.00"/>
    <numFmt numFmtId="187" formatCode="#,##0.00_ ;\-#,##0.00\ "/>
  </numFmts>
  <fonts count="46">
    <font>
      <sz val="10"/>
      <name val="Arial"/>
      <family val="0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9"/>
      <color indexed="8"/>
      <name val="SansSerif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4" borderId="7" applyNumberFormat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4" fontId="6" fillId="0" borderId="10" xfId="0" applyNumberFormat="1" applyFont="1" applyBorder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0" fontId="9" fillId="0" borderId="0" xfId="0" applyFont="1" applyAlignment="1">
      <alignment/>
    </xf>
    <xf numFmtId="0" fontId="6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 vertical="center"/>
    </xf>
    <xf numFmtId="4" fontId="6" fillId="0" borderId="10" xfId="0" applyNumberFormat="1" applyFont="1" applyBorder="1" applyAlignment="1" applyProtection="1">
      <alignment horizontal="right" shrinkToFit="1"/>
      <protection/>
    </xf>
    <xf numFmtId="4" fontId="4" fillId="0" borderId="10" xfId="0" applyNumberFormat="1" applyFont="1" applyBorder="1" applyAlignment="1" applyProtection="1">
      <alignment horizontal="right" shrinkToFit="1"/>
      <protection/>
    </xf>
    <xf numFmtId="4" fontId="6" fillId="0" borderId="10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shrinkToFit="1"/>
    </xf>
    <xf numFmtId="0" fontId="6" fillId="0" borderId="0" xfId="0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" fontId="6" fillId="4" borderId="10" xfId="0" applyNumberFormat="1" applyFont="1" applyFill="1" applyBorder="1" applyAlignment="1" applyProtection="1">
      <alignment horizontal="right" shrinkToFit="1"/>
      <protection/>
    </xf>
    <xf numFmtId="184" fontId="6" fillId="4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180" fontId="6" fillId="0" borderId="11" xfId="0" applyNumberFormat="1" applyFont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wrapText="1"/>
      <protection/>
    </xf>
    <xf numFmtId="180" fontId="6" fillId="0" borderId="0" xfId="0" applyNumberFormat="1" applyFont="1" applyBorder="1" applyAlignment="1" applyProtection="1">
      <alignment horizontal="right" shrinkToFit="1"/>
      <protection/>
    </xf>
    <xf numFmtId="4" fontId="6" fillId="4" borderId="10" xfId="0" applyNumberFormat="1" applyFont="1" applyFill="1" applyBorder="1" applyAlignment="1" applyProtection="1">
      <alignment horizontal="right" wrapText="1"/>
      <protection/>
    </xf>
    <xf numFmtId="185" fontId="6" fillId="4" borderId="10" xfId="0" applyNumberFormat="1" applyFont="1" applyFill="1" applyBorder="1" applyAlignment="1" applyProtection="1">
      <alignment horizontal="right" shrinkToFit="1"/>
      <protection/>
    </xf>
    <xf numFmtId="4" fontId="5" fillId="0" borderId="0" xfId="0" applyNumberFormat="1" applyFont="1" applyAlignment="1">
      <alignment shrinkToFit="1"/>
    </xf>
    <xf numFmtId="0" fontId="4" fillId="0" borderId="12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4" fontId="4" fillId="4" borderId="10" xfId="0" applyNumberFormat="1" applyFont="1" applyFill="1" applyBorder="1" applyAlignment="1" applyProtection="1">
      <alignment horizontal="right" shrinkToFit="1"/>
      <protection/>
    </xf>
    <xf numFmtId="185" fontId="4" fillId="4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Border="1" applyAlignment="1">
      <alignment/>
    </xf>
    <xf numFmtId="4" fontId="4" fillId="4" borderId="10" xfId="0" applyNumberFormat="1" applyFont="1" applyFill="1" applyBorder="1" applyAlignment="1" applyProtection="1">
      <alignment horizontal="right" wrapText="1"/>
      <protection/>
    </xf>
    <xf numFmtId="184" fontId="4" fillId="4" borderId="10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186" fontId="6" fillId="4" borderId="10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186" fontId="4" fillId="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41" fillId="4" borderId="0" xfId="0" applyFont="1" applyFill="1" applyAlignment="1">
      <alignment horizontal="center"/>
    </xf>
    <xf numFmtId="0" fontId="15" fillId="0" borderId="0" xfId="0" applyFont="1" applyAlignment="1">
      <alignment/>
    </xf>
    <xf numFmtId="0" fontId="42" fillId="4" borderId="0" xfId="0" applyFont="1" applyFill="1" applyAlignment="1">
      <alignment/>
    </xf>
    <xf numFmtId="0" fontId="4" fillId="4" borderId="0" xfId="0" applyFont="1" applyFill="1" applyBorder="1" applyAlignment="1" applyProtection="1">
      <alignment horizontal="left" vertical="top" wrapText="1"/>
      <protection/>
    </xf>
    <xf numFmtId="0" fontId="4" fillId="4" borderId="0" xfId="0" applyFont="1" applyFill="1" applyBorder="1" applyAlignment="1" applyProtection="1">
      <alignment horizontal="left" wrapText="1"/>
      <protection/>
    </xf>
    <xf numFmtId="0" fontId="5" fillId="4" borderId="0" xfId="0" applyFont="1" applyFill="1" applyAlignment="1">
      <alignment/>
    </xf>
    <xf numFmtId="0" fontId="4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right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1" fillId="4" borderId="0" xfId="0" applyNumberFormat="1" applyFont="1" applyFill="1" applyAlignment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wrapText="1"/>
      <protection/>
    </xf>
    <xf numFmtId="0" fontId="6" fillId="4" borderId="10" xfId="0" applyFont="1" applyFill="1" applyBorder="1" applyAlignment="1" applyProtection="1">
      <alignment horizontal="left" wrapText="1"/>
      <protection/>
    </xf>
    <xf numFmtId="0" fontId="4" fillId="4" borderId="10" xfId="0" applyFont="1" applyFill="1" applyBorder="1" applyAlignment="1" applyProtection="1">
      <alignment horizontal="center" wrapText="1"/>
      <protection/>
    </xf>
    <xf numFmtId="49" fontId="6" fillId="4" borderId="10" xfId="0" applyNumberFormat="1" applyFont="1" applyFill="1" applyBorder="1" applyAlignment="1" applyProtection="1">
      <alignment horizontal="center" wrapText="1"/>
      <protection/>
    </xf>
    <xf numFmtId="180" fontId="6" fillId="4" borderId="10" xfId="0" applyNumberFormat="1" applyFont="1" applyFill="1" applyBorder="1" applyAlignment="1" applyProtection="1">
      <alignment horizontal="right" shrinkToFit="1"/>
      <protection/>
    </xf>
    <xf numFmtId="0" fontId="6" fillId="4" borderId="0" xfId="0" applyFont="1" applyFill="1" applyBorder="1" applyAlignment="1" applyProtection="1">
      <alignment horizontal="left" vertical="top" wrapText="1"/>
      <protection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11" fillId="4" borderId="1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vertical="center"/>
    </xf>
    <xf numFmtId="4" fontId="9" fillId="4" borderId="10" xfId="0" applyNumberFormat="1" applyFont="1" applyFill="1" applyBorder="1" applyAlignment="1">
      <alignment shrinkToFi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shrinkToFit="1"/>
    </xf>
    <xf numFmtId="0" fontId="20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/>
    </xf>
    <xf numFmtId="4" fontId="6" fillId="0" borderId="10" xfId="0" applyNumberFormat="1" applyFont="1" applyBorder="1" applyAlignment="1" applyProtection="1">
      <alignment wrapText="1"/>
      <protection/>
    </xf>
    <xf numFmtId="184" fontId="6" fillId="0" borderId="10" xfId="0" applyNumberFormat="1" applyFont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 wrapText="1"/>
      <protection/>
    </xf>
    <xf numFmtId="4" fontId="6" fillId="0" borderId="0" xfId="0" applyNumberFormat="1" applyFont="1" applyBorder="1" applyAlignment="1" applyProtection="1">
      <alignment wrapText="1"/>
      <protection/>
    </xf>
    <xf numFmtId="4" fontId="6" fillId="0" borderId="0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Border="1" applyAlignment="1">
      <alignment/>
    </xf>
    <xf numFmtId="184" fontId="9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6" fillId="0" borderId="0" xfId="0" applyNumberFormat="1" applyFont="1" applyBorder="1" applyAlignment="1" applyProtection="1">
      <alignment horizontal="right" vertical="top" wrapText="1"/>
      <protection/>
    </xf>
    <xf numFmtId="4" fontId="22" fillId="0" borderId="0" xfId="0" applyNumberFormat="1" applyFont="1" applyBorder="1" applyAlignment="1" applyProtection="1">
      <alignment horizontal="right" vertical="top" wrapText="1"/>
      <protection/>
    </xf>
    <xf numFmtId="4" fontId="23" fillId="0" borderId="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left" wrapText="1"/>
      <protection/>
    </xf>
    <xf numFmtId="0" fontId="4" fillId="4" borderId="10" xfId="0" applyFont="1" applyFill="1" applyBorder="1" applyAlignment="1" applyProtection="1">
      <alignment horizontal="left" wrapText="1"/>
      <protection/>
    </xf>
    <xf numFmtId="49" fontId="4" fillId="4" borderId="10" xfId="0" applyNumberFormat="1" applyFont="1" applyFill="1" applyBorder="1" applyAlignment="1" applyProtection="1">
      <alignment horizontal="center" wrapText="1"/>
      <protection/>
    </xf>
    <xf numFmtId="4" fontId="6" fillId="0" borderId="10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4" fillId="4" borderId="10" xfId="0" applyFont="1" applyFill="1" applyBorder="1" applyAlignment="1" applyProtection="1">
      <alignment horizontal="left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justify" wrapText="1"/>
      <protection/>
    </xf>
    <xf numFmtId="0" fontId="4" fillId="0" borderId="10" xfId="0" applyFont="1" applyBorder="1" applyAlignment="1" applyProtection="1">
      <alignment vertical="justify" wrapText="1"/>
      <protection/>
    </xf>
    <xf numFmtId="0" fontId="4" fillId="0" borderId="15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180" fontId="5" fillId="0" borderId="16" xfId="0" applyNumberFormat="1" applyFont="1" applyBorder="1" applyAlignment="1">
      <alignment horizontal="justify" vertical="justify"/>
    </xf>
    <xf numFmtId="180" fontId="9" fillId="0" borderId="13" xfId="0" applyNumberFormat="1" applyFont="1" applyBorder="1" applyAlignment="1">
      <alignment horizontal="justify" vertical="justify"/>
    </xf>
    <xf numFmtId="0" fontId="16" fillId="0" borderId="0" xfId="0" applyFont="1" applyAlignment="1">
      <alignment shrinkToFit="1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4" fontId="4" fillId="0" borderId="10" xfId="0" applyNumberFormat="1" applyFont="1" applyBorder="1" applyAlignment="1" applyProtection="1">
      <alignment wrapText="1"/>
      <protection/>
    </xf>
    <xf numFmtId="4" fontId="4" fillId="0" borderId="10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4" fillId="0" borderId="0" xfId="0" applyNumberFormat="1" applyFont="1" applyBorder="1" applyAlignment="1" applyProtection="1">
      <alignment wrapText="1"/>
      <protection/>
    </xf>
    <xf numFmtId="4" fontId="5" fillId="0" borderId="0" xfId="0" applyNumberFormat="1" applyFont="1" applyAlignment="1">
      <alignment/>
    </xf>
    <xf numFmtId="0" fontId="6" fillId="0" borderId="12" xfId="0" applyFont="1" applyBorder="1" applyAlignment="1" applyProtection="1">
      <alignment horizontal="left" vertical="top" wrapText="1"/>
      <protection/>
    </xf>
    <xf numFmtId="4" fontId="4" fillId="4" borderId="10" xfId="0" applyNumberFormat="1" applyFont="1" applyFill="1" applyBorder="1" applyAlignment="1">
      <alignment/>
    </xf>
    <xf numFmtId="4" fontId="6" fillId="4" borderId="10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shrinkToFit="1"/>
      <protection/>
    </xf>
    <xf numFmtId="4" fontId="4" fillId="0" borderId="10" xfId="0" applyNumberFormat="1" applyFont="1" applyFill="1" applyBorder="1" applyAlignment="1" applyProtection="1">
      <alignment horizontal="right" shrinkToFit="1"/>
      <protection/>
    </xf>
    <xf numFmtId="180" fontId="6" fillId="0" borderId="10" xfId="0" applyNumberFormat="1" applyFont="1" applyFill="1" applyBorder="1" applyAlignment="1" applyProtection="1">
      <alignment horizontal="right" shrinkToFi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wrapText="1"/>
      <protection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" fontId="9" fillId="0" borderId="10" xfId="0" applyNumberFormat="1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180" fontId="5" fillId="0" borderId="13" xfId="0" applyNumberFormat="1" applyFont="1" applyBorder="1" applyAlignment="1">
      <alignment horizontal="left" vertical="distributed" wrapText="1"/>
    </xf>
    <xf numFmtId="180" fontId="0" fillId="0" borderId="0" xfId="0" applyNumberFormat="1" applyBorder="1" applyAlignment="1">
      <alignment/>
    </xf>
    <xf numFmtId="0" fontId="2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18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Alignment="1">
      <alignment wrapText="1"/>
    </xf>
    <xf numFmtId="0" fontId="5" fillId="4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left" wrapText="1"/>
      <protection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4" borderId="15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justify" wrapText="1"/>
      <protection/>
    </xf>
    <xf numFmtId="0" fontId="6" fillId="0" borderId="17" xfId="0" applyFont="1" applyBorder="1" applyAlignment="1" applyProtection="1">
      <alignment horizontal="left" vertical="justify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43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1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" fillId="4" borderId="0" xfId="0" applyFont="1" applyFill="1" applyAlignment="1">
      <alignment horizontal="right"/>
    </xf>
    <xf numFmtId="0" fontId="44" fillId="4" borderId="0" xfId="0" applyFont="1" applyFill="1" applyAlignment="1">
      <alignment/>
    </xf>
    <xf numFmtId="0" fontId="6" fillId="4" borderId="10" xfId="0" applyFont="1" applyFill="1" applyBorder="1" applyAlignment="1" applyProtection="1">
      <alignment horizontal="center" wrapText="1"/>
      <protection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/>
    </xf>
    <xf numFmtId="0" fontId="10" fillId="4" borderId="17" xfId="0" applyFont="1" applyFill="1" applyBorder="1" applyAlignment="1">
      <alignment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workbookViewId="0" topLeftCell="A5">
      <selection activeCell="G15" sqref="G15"/>
    </sheetView>
  </sheetViews>
  <sheetFormatPr defaultColWidth="9.140625" defaultRowHeight="12.75"/>
  <cols>
    <col min="1" max="1" width="3.28125" style="0" customWidth="1"/>
    <col min="2" max="2" width="11.7109375" style="0" customWidth="1"/>
    <col min="3" max="3" width="47.57421875" style="0" customWidth="1"/>
    <col min="4" max="7" width="15.57421875" style="0" customWidth="1"/>
    <col min="8" max="9" width="11.00390625" style="0" customWidth="1"/>
    <col min="10" max="10" width="11.57421875" style="0" bestFit="1" customWidth="1"/>
  </cols>
  <sheetData>
    <row r="1" spans="1:7" ht="15.75" customHeight="1" hidden="1">
      <c r="A1" s="102"/>
      <c r="B1" s="102"/>
      <c r="C1" s="102"/>
      <c r="D1" s="186" t="s">
        <v>352</v>
      </c>
      <c r="E1" s="186"/>
      <c r="F1" s="186"/>
      <c r="G1" s="102"/>
    </row>
    <row r="2" spans="1:7" ht="15.75" customHeight="1">
      <c r="A2" s="102"/>
      <c r="B2" s="102"/>
      <c r="C2" s="102"/>
      <c r="D2" s="103"/>
      <c r="E2" s="103"/>
      <c r="F2" s="103"/>
      <c r="G2" s="102"/>
    </row>
    <row r="3" spans="7:9" s="136" customFormat="1" ht="12.75">
      <c r="G3" s="187" t="s">
        <v>251</v>
      </c>
      <c r="H3" s="188"/>
      <c r="I3" s="188"/>
    </row>
    <row r="4" spans="1:9" s="136" customFormat="1" ht="47.25" customHeight="1">
      <c r="A4" s="137"/>
      <c r="B4" s="137"/>
      <c r="C4" s="137"/>
      <c r="D4" s="137"/>
      <c r="E4" s="74"/>
      <c r="F4" s="74"/>
      <c r="G4" s="189" t="s">
        <v>511</v>
      </c>
      <c r="H4" s="190"/>
      <c r="I4" s="190"/>
    </row>
    <row r="5" spans="1:9" s="136" customFormat="1" ht="17.25">
      <c r="A5" s="191" t="s">
        <v>501</v>
      </c>
      <c r="B5" s="191"/>
      <c r="C5" s="191"/>
      <c r="D5" s="191"/>
      <c r="E5" s="191"/>
      <c r="F5" s="191"/>
      <c r="G5" s="192"/>
      <c r="H5" s="192"/>
      <c r="I5" s="76"/>
    </row>
    <row r="6" spans="1:9" ht="15.75" customHeight="1">
      <c r="A6" s="102"/>
      <c r="B6" s="102"/>
      <c r="C6" s="102"/>
      <c r="D6" s="103"/>
      <c r="E6" s="103"/>
      <c r="F6" s="103"/>
      <c r="G6" s="102"/>
      <c r="I6" s="104" t="s">
        <v>252</v>
      </c>
    </row>
    <row r="7" spans="1:9" ht="17.25" customHeight="1">
      <c r="A7" s="102"/>
      <c r="B7" s="182" t="s">
        <v>0</v>
      </c>
      <c r="C7" s="182" t="s">
        <v>1</v>
      </c>
      <c r="D7" s="175" t="s">
        <v>502</v>
      </c>
      <c r="E7" s="182" t="s">
        <v>503</v>
      </c>
      <c r="F7" s="182" t="s">
        <v>504</v>
      </c>
      <c r="G7" s="179" t="s">
        <v>353</v>
      </c>
      <c r="H7" s="180"/>
      <c r="I7" s="181"/>
    </row>
    <row r="8" spans="1:9" ht="61.5" customHeight="1">
      <c r="A8" s="102"/>
      <c r="B8" s="183"/>
      <c r="C8" s="183"/>
      <c r="D8" s="176"/>
      <c r="E8" s="183"/>
      <c r="F8" s="183"/>
      <c r="G8" s="126" t="s">
        <v>253</v>
      </c>
      <c r="H8" s="126" t="s">
        <v>505</v>
      </c>
      <c r="I8" s="126" t="s">
        <v>506</v>
      </c>
    </row>
    <row r="9" spans="1:9" ht="13.5" customHeight="1">
      <c r="A9" s="102"/>
      <c r="B9" s="127" t="s">
        <v>158</v>
      </c>
      <c r="C9" s="127" t="s">
        <v>159</v>
      </c>
      <c r="D9" s="127" t="s">
        <v>160</v>
      </c>
      <c r="E9" s="127" t="s">
        <v>161</v>
      </c>
      <c r="F9" s="127" t="s">
        <v>162</v>
      </c>
      <c r="G9" s="127">
        <v>6</v>
      </c>
      <c r="H9" s="127">
        <v>7</v>
      </c>
      <c r="I9" s="127">
        <v>8</v>
      </c>
    </row>
    <row r="10" spans="1:9" ht="16.5" customHeight="1">
      <c r="A10" s="102"/>
      <c r="B10" s="177" t="s">
        <v>254</v>
      </c>
      <c r="C10" s="178"/>
      <c r="D10" s="178"/>
      <c r="E10" s="178"/>
      <c r="F10" s="178"/>
      <c r="G10" s="178"/>
      <c r="H10" s="178"/>
      <c r="I10" s="178"/>
    </row>
    <row r="11" spans="1:9" s="2" customFormat="1" ht="18" customHeight="1">
      <c r="A11" s="1"/>
      <c r="B11" s="28" t="s">
        <v>354</v>
      </c>
      <c r="C11" s="128" t="s">
        <v>255</v>
      </c>
      <c r="D11" s="105">
        <f>D12+D20+D30+D38</f>
        <v>169331900</v>
      </c>
      <c r="E11" s="105">
        <f>E12+E20+E30+E38</f>
        <v>169331900</v>
      </c>
      <c r="F11" s="105">
        <f>F12+F20+F30+F38</f>
        <v>170942402.07</v>
      </c>
      <c r="G11" s="105">
        <f>F11-E11</f>
        <v>1610502.0699999928</v>
      </c>
      <c r="H11" s="106">
        <f>F11/D11*100</f>
        <v>100.95109195018776</v>
      </c>
      <c r="I11" s="106">
        <f>F11/E11*100</f>
        <v>100.95109195018776</v>
      </c>
    </row>
    <row r="12" spans="1:9" s="2" customFormat="1" ht="28.5" customHeight="1">
      <c r="A12" s="1"/>
      <c r="B12" s="28" t="s">
        <v>355</v>
      </c>
      <c r="C12" s="128" t="s">
        <v>256</v>
      </c>
      <c r="D12" s="105">
        <f>D13+D18</f>
        <v>107622650</v>
      </c>
      <c r="E12" s="105">
        <f>E13+E18</f>
        <v>107622650</v>
      </c>
      <c r="F12" s="105">
        <f>F13+F18</f>
        <v>112745008.29</v>
      </c>
      <c r="G12" s="105">
        <f aca="true" t="shared" si="0" ref="G12:G75">F12-E12</f>
        <v>5122358.290000007</v>
      </c>
      <c r="H12" s="106">
        <f aca="true" t="shared" si="1" ref="H12:H75">F12/D12*100</f>
        <v>104.759554136606</v>
      </c>
      <c r="I12" s="106">
        <f aca="true" t="shared" si="2" ref="I12:I75">F12/E12*100</f>
        <v>104.759554136606</v>
      </c>
    </row>
    <row r="13" spans="1:9" s="2" customFormat="1" ht="17.25" customHeight="1">
      <c r="A13" s="1"/>
      <c r="B13" s="28" t="s">
        <v>356</v>
      </c>
      <c r="C13" s="128" t="s">
        <v>259</v>
      </c>
      <c r="D13" s="123">
        <f>D14+D15+D16+D17</f>
        <v>107615300</v>
      </c>
      <c r="E13" s="123">
        <f>E14+E15+E16+E17</f>
        <v>107615300</v>
      </c>
      <c r="F13" s="123">
        <f>F14+F15+F16+F17</f>
        <v>112737827.29</v>
      </c>
      <c r="G13" s="105">
        <f t="shared" si="0"/>
        <v>5122527.290000007</v>
      </c>
      <c r="H13" s="106">
        <f t="shared" si="1"/>
        <v>104.76003624949242</v>
      </c>
      <c r="I13" s="106">
        <f t="shared" si="2"/>
        <v>104.76003624949242</v>
      </c>
    </row>
    <row r="14" spans="1:9" s="2" customFormat="1" ht="47.25" customHeight="1">
      <c r="A14" s="1"/>
      <c r="B14" s="38" t="s">
        <v>260</v>
      </c>
      <c r="C14" s="129" t="s">
        <v>261</v>
      </c>
      <c r="D14" s="138">
        <v>85832600</v>
      </c>
      <c r="E14" s="138">
        <v>85832600</v>
      </c>
      <c r="F14" s="139">
        <v>83393091.68</v>
      </c>
      <c r="G14" s="138">
        <f t="shared" si="0"/>
        <v>-2439508.319999993</v>
      </c>
      <c r="H14" s="106">
        <f t="shared" si="1"/>
        <v>97.15783010184941</v>
      </c>
      <c r="I14" s="106">
        <f t="shared" si="2"/>
        <v>97.15783010184941</v>
      </c>
    </row>
    <row r="15" spans="1:9" s="2" customFormat="1" ht="76.5" customHeight="1">
      <c r="A15" s="1"/>
      <c r="B15" s="38" t="s">
        <v>262</v>
      </c>
      <c r="C15" s="129" t="s">
        <v>263</v>
      </c>
      <c r="D15" s="138">
        <v>1508500</v>
      </c>
      <c r="E15" s="138">
        <v>1508500</v>
      </c>
      <c r="F15" s="139">
        <v>9261369.35</v>
      </c>
      <c r="G15" s="138">
        <f t="shared" si="0"/>
        <v>7752869.35</v>
      </c>
      <c r="H15" s="106">
        <f t="shared" si="1"/>
        <v>613.9455982764335</v>
      </c>
      <c r="I15" s="106">
        <f t="shared" si="2"/>
        <v>613.9455982764335</v>
      </c>
    </row>
    <row r="16" spans="1:9" s="2" customFormat="1" ht="43.5" customHeight="1">
      <c r="A16" s="1"/>
      <c r="B16" s="38" t="s">
        <v>264</v>
      </c>
      <c r="C16" s="129" t="s">
        <v>265</v>
      </c>
      <c r="D16" s="138">
        <v>19098600</v>
      </c>
      <c r="E16" s="138">
        <v>19098600</v>
      </c>
      <c r="F16" s="139">
        <v>19320897.7</v>
      </c>
      <c r="G16" s="138">
        <f t="shared" si="0"/>
        <v>222297.69999999925</v>
      </c>
      <c r="H16" s="106">
        <f t="shared" si="1"/>
        <v>101.16394761919723</v>
      </c>
      <c r="I16" s="106">
        <f t="shared" si="2"/>
        <v>101.16394761919723</v>
      </c>
    </row>
    <row r="17" spans="1:9" s="2" customFormat="1" ht="42.75" customHeight="1">
      <c r="A17" s="1"/>
      <c r="B17" s="38" t="s">
        <v>266</v>
      </c>
      <c r="C17" s="129" t="s">
        <v>267</v>
      </c>
      <c r="D17" s="138">
        <v>1175600</v>
      </c>
      <c r="E17" s="138">
        <v>1175600</v>
      </c>
      <c r="F17" s="139">
        <v>762468.56</v>
      </c>
      <c r="G17" s="138">
        <f t="shared" si="0"/>
        <v>-413131.43999999994</v>
      </c>
      <c r="H17" s="106">
        <f t="shared" si="1"/>
        <v>64.85782238856754</v>
      </c>
      <c r="I17" s="106">
        <f t="shared" si="2"/>
        <v>64.85782238856754</v>
      </c>
    </row>
    <row r="18" spans="1:9" s="2" customFormat="1" ht="18" customHeight="1">
      <c r="A18" s="1"/>
      <c r="B18" s="28" t="s">
        <v>345</v>
      </c>
      <c r="C18" s="128" t="s">
        <v>257</v>
      </c>
      <c r="D18" s="105">
        <f>D19</f>
        <v>7350</v>
      </c>
      <c r="E18" s="105">
        <f>E19</f>
        <v>7350</v>
      </c>
      <c r="F18" s="105">
        <f>F19</f>
        <v>7181</v>
      </c>
      <c r="G18" s="105">
        <f t="shared" si="0"/>
        <v>-169</v>
      </c>
      <c r="H18" s="106">
        <f t="shared" si="1"/>
        <v>97.70068027210884</v>
      </c>
      <c r="I18" s="106">
        <f t="shared" si="2"/>
        <v>97.70068027210884</v>
      </c>
    </row>
    <row r="19" spans="1:9" s="2" customFormat="1" ht="19.5" customHeight="1">
      <c r="A19" s="1"/>
      <c r="B19" s="38" t="s">
        <v>357</v>
      </c>
      <c r="C19" s="129" t="s">
        <v>258</v>
      </c>
      <c r="D19" s="138">
        <v>7350</v>
      </c>
      <c r="E19" s="138">
        <v>7350</v>
      </c>
      <c r="F19" s="139">
        <v>7181</v>
      </c>
      <c r="G19" s="138">
        <f t="shared" si="0"/>
        <v>-169</v>
      </c>
      <c r="H19" s="106">
        <f t="shared" si="1"/>
        <v>97.70068027210884</v>
      </c>
      <c r="I19" s="106">
        <f t="shared" si="2"/>
        <v>97.70068027210884</v>
      </c>
    </row>
    <row r="20" spans="1:9" s="2" customFormat="1" ht="17.25" customHeight="1">
      <c r="A20" s="1"/>
      <c r="B20" s="28" t="s">
        <v>358</v>
      </c>
      <c r="C20" s="128" t="s">
        <v>268</v>
      </c>
      <c r="D20" s="105">
        <f>D21+D24+D26+D28</f>
        <v>395500</v>
      </c>
      <c r="E20" s="105">
        <f>E21+E24+E26+E28</f>
        <v>395500</v>
      </c>
      <c r="F20" s="105">
        <f>F21+F24+F26+F28</f>
        <v>423146</v>
      </c>
      <c r="G20" s="105">
        <f t="shared" si="0"/>
        <v>27646</v>
      </c>
      <c r="H20" s="106">
        <f t="shared" si="1"/>
        <v>106.99013906447534</v>
      </c>
      <c r="I20" s="106">
        <f t="shared" si="2"/>
        <v>106.99013906447534</v>
      </c>
    </row>
    <row r="21" spans="1:9" s="2" customFormat="1" ht="17.25" customHeight="1">
      <c r="A21" s="1"/>
      <c r="B21" s="28" t="s">
        <v>359</v>
      </c>
      <c r="C21" s="128" t="s">
        <v>269</v>
      </c>
      <c r="D21" s="105">
        <f>D22+D23</f>
        <v>336500</v>
      </c>
      <c r="E21" s="105">
        <f>E22+E23</f>
        <v>336500</v>
      </c>
      <c r="F21" s="105">
        <f>F22+F23</f>
        <v>378148.73</v>
      </c>
      <c r="G21" s="105">
        <f t="shared" si="0"/>
        <v>41648.72999999998</v>
      </c>
      <c r="H21" s="106">
        <f t="shared" si="1"/>
        <v>112.37703714710253</v>
      </c>
      <c r="I21" s="106">
        <f t="shared" si="2"/>
        <v>112.37703714710253</v>
      </c>
    </row>
    <row r="22" spans="1:9" s="2" customFormat="1" ht="42.75" customHeight="1">
      <c r="A22" s="1"/>
      <c r="B22" s="38" t="s">
        <v>360</v>
      </c>
      <c r="C22" s="129" t="s">
        <v>361</v>
      </c>
      <c r="D22" s="138">
        <v>73900</v>
      </c>
      <c r="E22" s="138">
        <v>73900</v>
      </c>
      <c r="F22" s="140">
        <v>127278.15</v>
      </c>
      <c r="G22" s="138">
        <f t="shared" si="0"/>
        <v>53378.149999999994</v>
      </c>
      <c r="H22" s="106">
        <f t="shared" si="1"/>
        <v>172.23024357239512</v>
      </c>
      <c r="I22" s="106">
        <f t="shared" si="2"/>
        <v>172.23024357239512</v>
      </c>
    </row>
    <row r="23" spans="1:9" s="2" customFormat="1" ht="71.25" customHeight="1">
      <c r="A23" s="1"/>
      <c r="B23" s="38" t="s">
        <v>362</v>
      </c>
      <c r="C23" s="129" t="s">
        <v>270</v>
      </c>
      <c r="D23" s="138">
        <v>262600</v>
      </c>
      <c r="E23" s="138">
        <v>262600</v>
      </c>
      <c r="F23" s="140">
        <v>250870.58</v>
      </c>
      <c r="G23" s="138">
        <f t="shared" si="0"/>
        <v>-11729.420000000013</v>
      </c>
      <c r="H23" s="106">
        <f t="shared" si="1"/>
        <v>95.53335110434121</v>
      </c>
      <c r="I23" s="106">
        <f t="shared" si="2"/>
        <v>95.53335110434121</v>
      </c>
    </row>
    <row r="24" spans="1:9" s="2" customFormat="1" ht="20.25" customHeight="1">
      <c r="A24" s="1"/>
      <c r="B24" s="28" t="s">
        <v>363</v>
      </c>
      <c r="C24" s="128" t="s">
        <v>364</v>
      </c>
      <c r="D24" s="105">
        <f>D25</f>
        <v>2000</v>
      </c>
      <c r="E24" s="105">
        <f>E25</f>
        <v>2000</v>
      </c>
      <c r="F24" s="105">
        <f>F25</f>
        <v>0</v>
      </c>
      <c r="G24" s="105">
        <f t="shared" si="0"/>
        <v>-2000</v>
      </c>
      <c r="H24" s="106">
        <f t="shared" si="1"/>
        <v>0</v>
      </c>
      <c r="I24" s="106">
        <f t="shared" si="2"/>
        <v>0</v>
      </c>
    </row>
    <row r="25" spans="1:9" s="2" customFormat="1" ht="30" customHeight="1">
      <c r="A25" s="1"/>
      <c r="B25" s="38" t="s">
        <v>365</v>
      </c>
      <c r="C25" s="129" t="s">
        <v>366</v>
      </c>
      <c r="D25" s="138">
        <v>2000</v>
      </c>
      <c r="E25" s="138">
        <v>2000</v>
      </c>
      <c r="F25" s="138">
        <v>0</v>
      </c>
      <c r="G25" s="138">
        <f t="shared" si="0"/>
        <v>-2000</v>
      </c>
      <c r="H25" s="106">
        <f t="shared" si="1"/>
        <v>0</v>
      </c>
      <c r="I25" s="106">
        <f t="shared" si="2"/>
        <v>0</v>
      </c>
    </row>
    <row r="26" spans="1:9" s="2" customFormat="1" ht="19.5" customHeight="1">
      <c r="A26" s="1"/>
      <c r="B26" s="28" t="s">
        <v>367</v>
      </c>
      <c r="C26" s="128" t="s">
        <v>368</v>
      </c>
      <c r="D26" s="105">
        <f>D27</f>
        <v>13150</v>
      </c>
      <c r="E26" s="105">
        <f>E27</f>
        <v>13150</v>
      </c>
      <c r="F26" s="105">
        <f>F27</f>
        <v>15265.74</v>
      </c>
      <c r="G26" s="105">
        <f t="shared" si="0"/>
        <v>2115.74</v>
      </c>
      <c r="H26" s="106">
        <f t="shared" si="1"/>
        <v>116.08927756653993</v>
      </c>
      <c r="I26" s="106">
        <f t="shared" si="2"/>
        <v>116.08927756653993</v>
      </c>
    </row>
    <row r="27" spans="1:9" s="2" customFormat="1" ht="27.75" customHeight="1">
      <c r="A27" s="1"/>
      <c r="B27" s="38" t="s">
        <v>369</v>
      </c>
      <c r="C27" s="129" t="s">
        <v>370</v>
      </c>
      <c r="D27" s="138">
        <v>13150</v>
      </c>
      <c r="E27" s="138">
        <v>13150</v>
      </c>
      <c r="F27" s="139">
        <v>15265.74</v>
      </c>
      <c r="G27" s="138">
        <f t="shared" si="0"/>
        <v>2115.74</v>
      </c>
      <c r="H27" s="106">
        <f t="shared" si="1"/>
        <v>116.08927756653993</v>
      </c>
      <c r="I27" s="106">
        <f t="shared" si="2"/>
        <v>116.08927756653993</v>
      </c>
    </row>
    <row r="28" spans="1:9" s="2" customFormat="1" ht="19.5" customHeight="1">
      <c r="A28" s="1"/>
      <c r="B28" s="28" t="s">
        <v>371</v>
      </c>
      <c r="C28" s="128" t="s">
        <v>372</v>
      </c>
      <c r="D28" s="105">
        <f>D29</f>
        <v>43850</v>
      </c>
      <c r="E28" s="105">
        <f>E29</f>
        <v>43850</v>
      </c>
      <c r="F28" s="105">
        <f>F29</f>
        <v>29731.53</v>
      </c>
      <c r="G28" s="105">
        <f t="shared" si="0"/>
        <v>-14118.470000000001</v>
      </c>
      <c r="H28" s="106">
        <f t="shared" si="1"/>
        <v>67.80280501710376</v>
      </c>
      <c r="I28" s="106">
        <f t="shared" si="2"/>
        <v>67.80280501710376</v>
      </c>
    </row>
    <row r="29" spans="1:9" s="2" customFormat="1" ht="19.5" customHeight="1">
      <c r="A29" s="1"/>
      <c r="B29" s="38" t="s">
        <v>373</v>
      </c>
      <c r="C29" s="129" t="s">
        <v>374</v>
      </c>
      <c r="D29" s="138">
        <v>43850</v>
      </c>
      <c r="E29" s="138">
        <v>43850</v>
      </c>
      <c r="F29" s="138">
        <v>29731.53</v>
      </c>
      <c r="G29" s="138">
        <f t="shared" si="0"/>
        <v>-14118.470000000001</v>
      </c>
      <c r="H29" s="106">
        <f t="shared" si="1"/>
        <v>67.80280501710376</v>
      </c>
      <c r="I29" s="106">
        <f t="shared" si="2"/>
        <v>67.80280501710376</v>
      </c>
    </row>
    <row r="30" spans="1:9" s="2" customFormat="1" ht="17.25" customHeight="1">
      <c r="A30" s="1"/>
      <c r="B30" s="28" t="s">
        <v>375</v>
      </c>
      <c r="C30" s="128" t="s">
        <v>271</v>
      </c>
      <c r="D30" s="105">
        <f>D31+D33+D35</f>
        <v>6907700</v>
      </c>
      <c r="E30" s="105">
        <f>E31+E33+E35</f>
        <v>6907700</v>
      </c>
      <c r="F30" s="105">
        <f>F31+F33+F35</f>
        <v>3876647.4699999997</v>
      </c>
      <c r="G30" s="105">
        <f t="shared" si="0"/>
        <v>-3031052.5300000003</v>
      </c>
      <c r="H30" s="106">
        <f t="shared" si="1"/>
        <v>56.12066925315228</v>
      </c>
      <c r="I30" s="106">
        <f t="shared" si="2"/>
        <v>56.12066925315228</v>
      </c>
    </row>
    <row r="31" spans="1:9" s="2" customFormat="1" ht="29.25" customHeight="1">
      <c r="A31" s="1"/>
      <c r="B31" s="28" t="s">
        <v>272</v>
      </c>
      <c r="C31" s="128" t="s">
        <v>376</v>
      </c>
      <c r="D31" s="105">
        <f>D32</f>
        <v>1120200</v>
      </c>
      <c r="E31" s="105">
        <f>E32</f>
        <v>1120200</v>
      </c>
      <c r="F31" s="105">
        <f>F32</f>
        <v>223412.67</v>
      </c>
      <c r="G31" s="105">
        <f t="shared" si="0"/>
        <v>-896787.33</v>
      </c>
      <c r="H31" s="106">
        <f t="shared" si="1"/>
        <v>19.94399839314408</v>
      </c>
      <c r="I31" s="106">
        <f t="shared" si="2"/>
        <v>19.94399839314408</v>
      </c>
    </row>
    <row r="32" spans="1:9" s="2" customFormat="1" ht="17.25" customHeight="1">
      <c r="A32" s="1"/>
      <c r="B32" s="38" t="s">
        <v>377</v>
      </c>
      <c r="C32" s="129" t="s">
        <v>378</v>
      </c>
      <c r="D32" s="138">
        <v>1120200</v>
      </c>
      <c r="E32" s="138">
        <v>1120200</v>
      </c>
      <c r="F32" s="139">
        <v>223412.67</v>
      </c>
      <c r="G32" s="138">
        <f t="shared" si="0"/>
        <v>-896787.33</v>
      </c>
      <c r="H32" s="106">
        <f t="shared" si="1"/>
        <v>19.94399839314408</v>
      </c>
      <c r="I32" s="106">
        <f t="shared" si="2"/>
        <v>19.94399839314408</v>
      </c>
    </row>
    <row r="33" spans="1:9" s="2" customFormat="1" ht="42" customHeight="1">
      <c r="A33" s="1"/>
      <c r="B33" s="28" t="s">
        <v>273</v>
      </c>
      <c r="C33" s="128" t="s">
        <v>274</v>
      </c>
      <c r="D33" s="105">
        <f>D34</f>
        <v>3765200</v>
      </c>
      <c r="E33" s="105">
        <f>E34</f>
        <v>3765200</v>
      </c>
      <c r="F33" s="105">
        <v>1357164.91</v>
      </c>
      <c r="G33" s="105">
        <f t="shared" si="0"/>
        <v>-2408035.09</v>
      </c>
      <c r="H33" s="106">
        <f t="shared" si="1"/>
        <v>36.044962020609795</v>
      </c>
      <c r="I33" s="106">
        <f t="shared" si="2"/>
        <v>36.044962020609795</v>
      </c>
    </row>
    <row r="34" spans="1:9" s="2" customFormat="1" ht="15.75" customHeight="1">
      <c r="A34" s="1"/>
      <c r="B34" s="38" t="s">
        <v>379</v>
      </c>
      <c r="C34" s="129" t="s">
        <v>378</v>
      </c>
      <c r="D34" s="138">
        <v>3765200</v>
      </c>
      <c r="E34" s="138">
        <v>3765200</v>
      </c>
      <c r="F34" s="139">
        <v>499627.1</v>
      </c>
      <c r="G34" s="138">
        <f t="shared" si="0"/>
        <v>-3265572.9</v>
      </c>
      <c r="H34" s="106">
        <f t="shared" si="1"/>
        <v>13.269603208328906</v>
      </c>
      <c r="I34" s="106">
        <f t="shared" si="2"/>
        <v>13.269603208328906</v>
      </c>
    </row>
    <row r="35" spans="1:9" s="2" customFormat="1" ht="45" customHeight="1">
      <c r="A35" s="1"/>
      <c r="B35" s="28" t="s">
        <v>275</v>
      </c>
      <c r="C35" s="128" t="s">
        <v>276</v>
      </c>
      <c r="D35" s="105">
        <f>D36+D37</f>
        <v>2022300</v>
      </c>
      <c r="E35" s="105">
        <f>E36+E37</f>
        <v>2022300</v>
      </c>
      <c r="F35" s="105">
        <f>F36+F37</f>
        <v>2296069.89</v>
      </c>
      <c r="G35" s="105">
        <f t="shared" si="0"/>
        <v>273769.89000000013</v>
      </c>
      <c r="H35" s="106">
        <f t="shared" si="1"/>
        <v>113.5375508084854</v>
      </c>
      <c r="I35" s="106">
        <f t="shared" si="2"/>
        <v>113.5375508084854</v>
      </c>
    </row>
    <row r="36" spans="1:9" s="2" customFormat="1" ht="45" customHeight="1">
      <c r="A36" s="1"/>
      <c r="B36" s="28">
        <v>14040100</v>
      </c>
      <c r="C36" s="128" t="s">
        <v>276</v>
      </c>
      <c r="D36" s="138">
        <v>267900</v>
      </c>
      <c r="E36" s="138">
        <v>267900</v>
      </c>
      <c r="F36" s="139">
        <v>664850.27</v>
      </c>
      <c r="G36" s="105">
        <f t="shared" si="0"/>
        <v>396950.27</v>
      </c>
      <c r="H36" s="106">
        <f t="shared" si="1"/>
        <v>248.17106009705117</v>
      </c>
      <c r="I36" s="106">
        <f t="shared" si="2"/>
        <v>248.17106009705117</v>
      </c>
    </row>
    <row r="37" spans="1:9" s="2" customFormat="1" ht="45" customHeight="1">
      <c r="A37" s="1"/>
      <c r="B37" s="28">
        <v>14040200</v>
      </c>
      <c r="C37" s="128" t="s">
        <v>276</v>
      </c>
      <c r="D37" s="138">
        <v>1754400</v>
      </c>
      <c r="E37" s="138">
        <v>1754400</v>
      </c>
      <c r="F37" s="139">
        <v>1631219.62</v>
      </c>
      <c r="G37" s="105">
        <f t="shared" si="0"/>
        <v>-123180.37999999989</v>
      </c>
      <c r="H37" s="106">
        <f t="shared" si="1"/>
        <v>92.97877450980393</v>
      </c>
      <c r="I37" s="106">
        <f t="shared" si="2"/>
        <v>92.97877450980393</v>
      </c>
    </row>
    <row r="38" spans="1:9" s="2" customFormat="1" ht="32.25" customHeight="1">
      <c r="A38" s="1"/>
      <c r="B38" s="28" t="s">
        <v>380</v>
      </c>
      <c r="C38" s="128" t="s">
        <v>381</v>
      </c>
      <c r="D38" s="105">
        <f>D39+D50+D53</f>
        <v>54406050</v>
      </c>
      <c r="E38" s="105">
        <f>E39+E50+E53</f>
        <v>54406050</v>
      </c>
      <c r="F38" s="105">
        <f>F39+F50+F53</f>
        <v>53897600.30999999</v>
      </c>
      <c r="G38" s="105">
        <f t="shared" si="0"/>
        <v>-508449.6900000125</v>
      </c>
      <c r="H38" s="106">
        <f t="shared" si="1"/>
        <v>99.06545376846874</v>
      </c>
      <c r="I38" s="106">
        <f t="shared" si="2"/>
        <v>99.06545376846874</v>
      </c>
    </row>
    <row r="39" spans="1:9" s="2" customFormat="1" ht="16.5" customHeight="1">
      <c r="A39" s="1"/>
      <c r="B39" s="28" t="s">
        <v>382</v>
      </c>
      <c r="C39" s="128" t="s">
        <v>277</v>
      </c>
      <c r="D39" s="105">
        <f>D40+D41+D42+D43+D44+D45+D46+D47+D48+D49</f>
        <v>18192950</v>
      </c>
      <c r="E39" s="105">
        <f>E40+E41+E42+E43+E44+E45+E46+E47+E48+E49</f>
        <v>18192950</v>
      </c>
      <c r="F39" s="105">
        <f>F40+F41+F42+F43+F44+F45+F46+F47+F48+F49</f>
        <v>19982940.539999995</v>
      </c>
      <c r="G39" s="105">
        <f>G40+G41+G42+G43+G44+G45+G46+G47+G48+G49</f>
        <v>1789990.5400000003</v>
      </c>
      <c r="H39" s="106">
        <f t="shared" si="1"/>
        <v>109.83892408872664</v>
      </c>
      <c r="I39" s="106">
        <f t="shared" si="2"/>
        <v>109.83892408872664</v>
      </c>
    </row>
    <row r="40" spans="1:9" s="2" customFormat="1" ht="44.25" customHeight="1">
      <c r="A40" s="1"/>
      <c r="B40" s="38" t="s">
        <v>383</v>
      </c>
      <c r="C40" s="129" t="s">
        <v>278</v>
      </c>
      <c r="D40" s="138">
        <v>34050</v>
      </c>
      <c r="E40" s="138">
        <v>34050</v>
      </c>
      <c r="F40" s="139">
        <v>64433</v>
      </c>
      <c r="G40" s="138">
        <f t="shared" si="0"/>
        <v>30383</v>
      </c>
      <c r="H40" s="106">
        <f t="shared" si="1"/>
        <v>189.23054331864904</v>
      </c>
      <c r="I40" s="106">
        <f t="shared" si="2"/>
        <v>189.23054331864904</v>
      </c>
    </row>
    <row r="41" spans="1:9" s="2" customFormat="1" ht="44.25" customHeight="1">
      <c r="A41" s="1"/>
      <c r="B41" s="38" t="s">
        <v>384</v>
      </c>
      <c r="C41" s="129" t="s">
        <v>279</v>
      </c>
      <c r="D41" s="138">
        <v>246600</v>
      </c>
      <c r="E41" s="138">
        <v>246600</v>
      </c>
      <c r="F41" s="139">
        <v>169359.72</v>
      </c>
      <c r="G41" s="138">
        <f t="shared" si="0"/>
        <v>-77240.28</v>
      </c>
      <c r="H41" s="106">
        <f t="shared" si="1"/>
        <v>68.67790754257908</v>
      </c>
      <c r="I41" s="106">
        <f t="shared" si="2"/>
        <v>68.67790754257908</v>
      </c>
    </row>
    <row r="42" spans="1:9" s="2" customFormat="1" ht="45" customHeight="1">
      <c r="A42" s="1"/>
      <c r="B42" s="38" t="s">
        <v>385</v>
      </c>
      <c r="C42" s="129" t="s">
        <v>280</v>
      </c>
      <c r="D42" s="138">
        <v>735400</v>
      </c>
      <c r="E42" s="138">
        <v>735400</v>
      </c>
      <c r="F42" s="139">
        <v>1554830.76</v>
      </c>
      <c r="G42" s="138">
        <f t="shared" si="0"/>
        <v>819430.76</v>
      </c>
      <c r="H42" s="106">
        <f t="shared" si="1"/>
        <v>211.42653793853685</v>
      </c>
      <c r="I42" s="106">
        <f t="shared" si="2"/>
        <v>211.42653793853685</v>
      </c>
    </row>
    <row r="43" spans="1:9" s="2" customFormat="1" ht="45.75" customHeight="1">
      <c r="A43" s="1"/>
      <c r="B43" s="38" t="s">
        <v>386</v>
      </c>
      <c r="C43" s="129" t="s">
        <v>387</v>
      </c>
      <c r="D43" s="138">
        <v>1212900</v>
      </c>
      <c r="E43" s="138">
        <v>1212900</v>
      </c>
      <c r="F43" s="139">
        <v>1451601.99</v>
      </c>
      <c r="G43" s="138">
        <f t="shared" si="0"/>
        <v>238701.99</v>
      </c>
      <c r="H43" s="106">
        <f t="shared" si="1"/>
        <v>119.68026960178086</v>
      </c>
      <c r="I43" s="106">
        <f t="shared" si="2"/>
        <v>119.68026960178086</v>
      </c>
    </row>
    <row r="44" spans="1:9" s="2" customFormat="1" ht="15" customHeight="1">
      <c r="A44" s="1"/>
      <c r="B44" s="38" t="s">
        <v>388</v>
      </c>
      <c r="C44" s="129" t="s">
        <v>389</v>
      </c>
      <c r="D44" s="138">
        <v>2083000</v>
      </c>
      <c r="E44" s="138">
        <v>2083000</v>
      </c>
      <c r="F44" s="139">
        <v>1428220.37</v>
      </c>
      <c r="G44" s="138">
        <f t="shared" si="0"/>
        <v>-654779.6299999999</v>
      </c>
      <c r="H44" s="106">
        <f t="shared" si="1"/>
        <v>68.56554824771965</v>
      </c>
      <c r="I44" s="106">
        <f t="shared" si="2"/>
        <v>68.56554824771965</v>
      </c>
    </row>
    <row r="45" spans="1:9" s="2" customFormat="1" ht="15" customHeight="1">
      <c r="A45" s="1"/>
      <c r="B45" s="38" t="s">
        <v>390</v>
      </c>
      <c r="C45" s="129" t="s">
        <v>391</v>
      </c>
      <c r="D45" s="138">
        <v>7191950</v>
      </c>
      <c r="E45" s="138">
        <v>7191950</v>
      </c>
      <c r="F45" s="139">
        <v>7424022.79</v>
      </c>
      <c r="G45" s="138">
        <f t="shared" si="0"/>
        <v>232072.79000000004</v>
      </c>
      <c r="H45" s="106">
        <f t="shared" si="1"/>
        <v>103.22684098193118</v>
      </c>
      <c r="I45" s="106">
        <f t="shared" si="2"/>
        <v>103.22684098193118</v>
      </c>
    </row>
    <row r="46" spans="1:9" s="2" customFormat="1" ht="15" customHeight="1">
      <c r="A46" s="1"/>
      <c r="B46" s="38" t="s">
        <v>392</v>
      </c>
      <c r="C46" s="129" t="s">
        <v>393</v>
      </c>
      <c r="D46" s="138">
        <v>2577350</v>
      </c>
      <c r="E46" s="138">
        <v>2577350</v>
      </c>
      <c r="F46" s="139">
        <v>2831486.7</v>
      </c>
      <c r="G46" s="138">
        <f t="shared" si="0"/>
        <v>254136.7000000002</v>
      </c>
      <c r="H46" s="106">
        <f t="shared" si="1"/>
        <v>109.86038760742625</v>
      </c>
      <c r="I46" s="106">
        <f t="shared" si="2"/>
        <v>109.86038760742625</v>
      </c>
    </row>
    <row r="47" spans="1:9" s="2" customFormat="1" ht="15" customHeight="1">
      <c r="A47" s="1"/>
      <c r="B47" s="38" t="s">
        <v>395</v>
      </c>
      <c r="C47" s="129" t="s">
        <v>396</v>
      </c>
      <c r="D47" s="138">
        <v>4035950</v>
      </c>
      <c r="E47" s="138">
        <v>4035950</v>
      </c>
      <c r="F47" s="139">
        <v>5003318.55</v>
      </c>
      <c r="G47" s="138">
        <f t="shared" si="0"/>
        <v>967368.5499999998</v>
      </c>
      <c r="H47" s="106">
        <f t="shared" si="1"/>
        <v>123.96879421201947</v>
      </c>
      <c r="I47" s="106">
        <f t="shared" si="2"/>
        <v>123.96879421201947</v>
      </c>
    </row>
    <row r="48" spans="1:9" s="2" customFormat="1" ht="15" customHeight="1">
      <c r="A48" s="1"/>
      <c r="B48" s="38">
        <v>18011000</v>
      </c>
      <c r="C48" s="129" t="s">
        <v>394</v>
      </c>
      <c r="D48" s="138">
        <v>0</v>
      </c>
      <c r="E48" s="138">
        <v>0</v>
      </c>
      <c r="F48" s="139">
        <v>2083.33</v>
      </c>
      <c r="G48" s="138">
        <f t="shared" si="0"/>
        <v>2083.33</v>
      </c>
      <c r="H48" s="106"/>
      <c r="I48" s="106"/>
    </row>
    <row r="49" spans="1:9" s="2" customFormat="1" ht="15" customHeight="1">
      <c r="A49" s="1"/>
      <c r="B49" s="38" t="s">
        <v>397</v>
      </c>
      <c r="C49" s="129" t="s">
        <v>281</v>
      </c>
      <c r="D49" s="138">
        <v>75750</v>
      </c>
      <c r="E49" s="138">
        <v>75750</v>
      </c>
      <c r="F49" s="139">
        <v>53583.33</v>
      </c>
      <c r="G49" s="138">
        <f t="shared" si="0"/>
        <v>-22166.67</v>
      </c>
      <c r="H49" s="106">
        <f t="shared" si="1"/>
        <v>70.7370693069307</v>
      </c>
      <c r="I49" s="106">
        <f t="shared" si="2"/>
        <v>70.7370693069307</v>
      </c>
    </row>
    <row r="50" spans="1:9" s="2" customFormat="1" ht="15" customHeight="1">
      <c r="A50" s="1"/>
      <c r="B50" s="28" t="s">
        <v>398</v>
      </c>
      <c r="C50" s="128" t="s">
        <v>282</v>
      </c>
      <c r="D50" s="105">
        <f>D52+D51</f>
        <v>1500</v>
      </c>
      <c r="E50" s="105">
        <f>E52+E51</f>
        <v>1500</v>
      </c>
      <c r="F50" s="105">
        <f>F52+F51</f>
        <v>1456.08</v>
      </c>
      <c r="G50" s="105">
        <f t="shared" si="0"/>
        <v>-43.92000000000007</v>
      </c>
      <c r="H50" s="106">
        <f t="shared" si="1"/>
        <v>97.07199999999999</v>
      </c>
      <c r="I50" s="106">
        <f t="shared" si="2"/>
        <v>97.07199999999999</v>
      </c>
    </row>
    <row r="51" spans="1:9" s="2" customFormat="1" ht="15" customHeight="1">
      <c r="A51" s="1"/>
      <c r="B51" s="38">
        <v>18030100</v>
      </c>
      <c r="C51" s="129" t="s">
        <v>283</v>
      </c>
      <c r="D51" s="138">
        <v>0</v>
      </c>
      <c r="E51" s="138">
        <v>0</v>
      </c>
      <c r="F51" s="141">
        <v>41.08</v>
      </c>
      <c r="G51" s="138">
        <f t="shared" si="0"/>
        <v>41.08</v>
      </c>
      <c r="H51" s="106"/>
      <c r="I51" s="106"/>
    </row>
    <row r="52" spans="1:9" s="2" customFormat="1" ht="15" customHeight="1">
      <c r="A52" s="1"/>
      <c r="B52" s="38" t="s">
        <v>399</v>
      </c>
      <c r="C52" s="129" t="s">
        <v>283</v>
      </c>
      <c r="D52" s="138">
        <v>1500</v>
      </c>
      <c r="E52" s="138">
        <v>1500</v>
      </c>
      <c r="F52" s="142">
        <v>1415</v>
      </c>
      <c r="G52" s="138">
        <f t="shared" si="0"/>
        <v>-85</v>
      </c>
      <c r="H52" s="106">
        <f t="shared" si="1"/>
        <v>94.33333333333334</v>
      </c>
      <c r="I52" s="106">
        <f t="shared" si="2"/>
        <v>94.33333333333334</v>
      </c>
    </row>
    <row r="53" spans="1:9" s="2" customFormat="1" ht="15" customHeight="1">
      <c r="A53" s="1"/>
      <c r="B53" s="28" t="s">
        <v>400</v>
      </c>
      <c r="C53" s="128" t="s">
        <v>284</v>
      </c>
      <c r="D53" s="105">
        <f>D54+D55+D56</f>
        <v>36211600</v>
      </c>
      <c r="E53" s="105">
        <f>E54+E55+E56</f>
        <v>36211600</v>
      </c>
      <c r="F53" s="105">
        <f>F54+F55+F56</f>
        <v>33913203.69</v>
      </c>
      <c r="G53" s="105">
        <f t="shared" si="0"/>
        <v>-2298396.3100000024</v>
      </c>
      <c r="H53" s="106">
        <f t="shared" si="1"/>
        <v>93.65287280871323</v>
      </c>
      <c r="I53" s="106">
        <f t="shared" si="2"/>
        <v>93.65287280871323</v>
      </c>
    </row>
    <row r="54" spans="1:9" s="2" customFormat="1" ht="15" customHeight="1">
      <c r="A54" s="1"/>
      <c r="B54" s="38" t="s">
        <v>401</v>
      </c>
      <c r="C54" s="129" t="s">
        <v>285</v>
      </c>
      <c r="D54" s="138">
        <v>1802100</v>
      </c>
      <c r="E54" s="138">
        <v>1802100</v>
      </c>
      <c r="F54" s="139">
        <v>2028724.92</v>
      </c>
      <c r="G54" s="138">
        <f t="shared" si="0"/>
        <v>226624.91999999993</v>
      </c>
      <c r="H54" s="106">
        <f t="shared" si="1"/>
        <v>112.57560179790245</v>
      </c>
      <c r="I54" s="106">
        <f t="shared" si="2"/>
        <v>112.57560179790245</v>
      </c>
    </row>
    <row r="55" spans="1:9" s="2" customFormat="1" ht="15" customHeight="1">
      <c r="A55" s="1"/>
      <c r="B55" s="38" t="s">
        <v>402</v>
      </c>
      <c r="C55" s="129" t="s">
        <v>286</v>
      </c>
      <c r="D55" s="138">
        <v>19932850</v>
      </c>
      <c r="E55" s="138">
        <v>19932850</v>
      </c>
      <c r="F55" s="139">
        <v>17968030.79</v>
      </c>
      <c r="G55" s="138">
        <f t="shared" si="0"/>
        <v>-1964819.210000001</v>
      </c>
      <c r="H55" s="106">
        <f t="shared" si="1"/>
        <v>90.14280842930138</v>
      </c>
      <c r="I55" s="106">
        <f t="shared" si="2"/>
        <v>90.14280842930138</v>
      </c>
    </row>
    <row r="56" spans="1:9" s="2" customFormat="1" ht="72.75" customHeight="1">
      <c r="A56" s="1"/>
      <c r="B56" s="38" t="s">
        <v>403</v>
      </c>
      <c r="C56" s="129" t="s">
        <v>404</v>
      </c>
      <c r="D56" s="138">
        <v>14476650</v>
      </c>
      <c r="E56" s="138">
        <v>14476650</v>
      </c>
      <c r="F56" s="139">
        <v>13916447.98</v>
      </c>
      <c r="G56" s="138">
        <f t="shared" si="0"/>
        <v>-560202.0199999996</v>
      </c>
      <c r="H56" s="106">
        <f t="shared" si="1"/>
        <v>96.13030625179168</v>
      </c>
      <c r="I56" s="106">
        <f t="shared" si="2"/>
        <v>96.13030625179168</v>
      </c>
    </row>
    <row r="57" spans="1:9" s="2" customFormat="1" ht="17.25" customHeight="1">
      <c r="A57" s="1"/>
      <c r="B57" s="28" t="s">
        <v>405</v>
      </c>
      <c r="C57" s="128" t="s">
        <v>289</v>
      </c>
      <c r="D57" s="105">
        <f>D58+D64+D74</f>
        <v>1604300</v>
      </c>
      <c r="E57" s="105">
        <f>E58+E64+E74</f>
        <v>1604300</v>
      </c>
      <c r="F57" s="105">
        <f>F58+F64+F74</f>
        <v>1867566.88</v>
      </c>
      <c r="G57" s="105">
        <f t="shared" si="0"/>
        <v>263266.8799999999</v>
      </c>
      <c r="H57" s="106">
        <f t="shared" si="1"/>
        <v>116.4100779156018</v>
      </c>
      <c r="I57" s="106">
        <f t="shared" si="2"/>
        <v>116.4100779156018</v>
      </c>
    </row>
    <row r="58" spans="1:9" s="2" customFormat="1" ht="17.25" customHeight="1">
      <c r="A58" s="1"/>
      <c r="B58" s="28" t="s">
        <v>406</v>
      </c>
      <c r="C58" s="128" t="s">
        <v>290</v>
      </c>
      <c r="D58" s="105">
        <f>D59+D61</f>
        <v>64750</v>
      </c>
      <c r="E58" s="105">
        <f>E59+E61</f>
        <v>64750</v>
      </c>
      <c r="F58" s="105">
        <f>F59+F61</f>
        <v>131719.91</v>
      </c>
      <c r="G58" s="105">
        <f t="shared" si="0"/>
        <v>66969.91</v>
      </c>
      <c r="H58" s="106">
        <f t="shared" si="1"/>
        <v>203.42843243243243</v>
      </c>
      <c r="I58" s="106">
        <f t="shared" si="2"/>
        <v>203.42843243243243</v>
      </c>
    </row>
    <row r="59" spans="1:9" s="2" customFormat="1" ht="102.75" customHeight="1">
      <c r="A59" s="1"/>
      <c r="B59" s="28" t="s">
        <v>407</v>
      </c>
      <c r="C59" s="128" t="s">
        <v>408</v>
      </c>
      <c r="D59" s="105">
        <f>D60</f>
        <v>100</v>
      </c>
      <c r="E59" s="105">
        <f>E60</f>
        <v>100</v>
      </c>
      <c r="F59" s="105">
        <f>F60</f>
        <v>0</v>
      </c>
      <c r="G59" s="105">
        <f t="shared" si="0"/>
        <v>-100</v>
      </c>
      <c r="H59" s="106">
        <f t="shared" si="1"/>
        <v>0</v>
      </c>
      <c r="I59" s="106">
        <f t="shared" si="2"/>
        <v>0</v>
      </c>
    </row>
    <row r="60" spans="1:9" s="2" customFormat="1" ht="46.5" customHeight="1">
      <c r="A60" s="1"/>
      <c r="B60" s="38" t="s">
        <v>409</v>
      </c>
      <c r="C60" s="129" t="s">
        <v>291</v>
      </c>
      <c r="D60" s="138">
        <v>100</v>
      </c>
      <c r="E60" s="138">
        <v>100</v>
      </c>
      <c r="F60" s="139">
        <v>0</v>
      </c>
      <c r="G60" s="105">
        <f t="shared" si="0"/>
        <v>-100</v>
      </c>
      <c r="H60" s="106">
        <f t="shared" si="1"/>
        <v>0</v>
      </c>
      <c r="I60" s="106">
        <f t="shared" si="2"/>
        <v>0</v>
      </c>
    </row>
    <row r="61" spans="1:9" s="2" customFormat="1" ht="17.25" customHeight="1">
      <c r="A61" s="1"/>
      <c r="B61" s="28" t="s">
        <v>410</v>
      </c>
      <c r="C61" s="128" t="s">
        <v>292</v>
      </c>
      <c r="D61" s="105">
        <f>D62+D63</f>
        <v>64650</v>
      </c>
      <c r="E61" s="105">
        <f>E62+E63</f>
        <v>64650</v>
      </c>
      <c r="F61" s="105">
        <f>F62+F63</f>
        <v>131719.91</v>
      </c>
      <c r="G61" s="105">
        <f t="shared" si="0"/>
        <v>67069.91</v>
      </c>
      <c r="H61" s="106">
        <f t="shared" si="1"/>
        <v>203.74309358081982</v>
      </c>
      <c r="I61" s="106">
        <f t="shared" si="2"/>
        <v>203.74309358081982</v>
      </c>
    </row>
    <row r="62" spans="1:9" s="2" customFormat="1" ht="18" customHeight="1">
      <c r="A62" s="1"/>
      <c r="B62" s="38" t="s">
        <v>411</v>
      </c>
      <c r="C62" s="129" t="s">
        <v>293</v>
      </c>
      <c r="D62" s="138">
        <v>51550</v>
      </c>
      <c r="E62" s="138">
        <v>51550</v>
      </c>
      <c r="F62" s="139">
        <v>87519.91</v>
      </c>
      <c r="G62" s="138">
        <f t="shared" si="0"/>
        <v>35969.91</v>
      </c>
      <c r="H62" s="106">
        <f t="shared" si="1"/>
        <v>169.77674102812804</v>
      </c>
      <c r="I62" s="106">
        <f t="shared" si="2"/>
        <v>169.77674102812804</v>
      </c>
    </row>
    <row r="63" spans="1:9" s="2" customFormat="1" ht="45.75" customHeight="1">
      <c r="A63" s="1"/>
      <c r="B63" s="38" t="s">
        <v>412</v>
      </c>
      <c r="C63" s="129" t="s">
        <v>294</v>
      </c>
      <c r="D63" s="138">
        <v>13100</v>
      </c>
      <c r="E63" s="138">
        <v>13100</v>
      </c>
      <c r="F63" s="138">
        <v>44200</v>
      </c>
      <c r="G63" s="138">
        <f t="shared" si="0"/>
        <v>31100</v>
      </c>
      <c r="H63" s="106">
        <f t="shared" si="1"/>
        <v>337.40458015267177</v>
      </c>
      <c r="I63" s="106">
        <f t="shared" si="2"/>
        <v>337.40458015267177</v>
      </c>
    </row>
    <row r="64" spans="1:9" s="2" customFormat="1" ht="29.25" customHeight="1">
      <c r="A64" s="1"/>
      <c r="B64" s="28" t="s">
        <v>413</v>
      </c>
      <c r="C64" s="128" t="s">
        <v>295</v>
      </c>
      <c r="D64" s="105">
        <f>D65+D69+D73</f>
        <v>1418350</v>
      </c>
      <c r="E64" s="105">
        <f>E65+E69+E73</f>
        <v>1418350</v>
      </c>
      <c r="F64" s="105">
        <f>F65+F69+F73</f>
        <v>1650835.64</v>
      </c>
      <c r="G64" s="105">
        <f t="shared" si="0"/>
        <v>232485.6399999999</v>
      </c>
      <c r="H64" s="106">
        <f t="shared" si="1"/>
        <v>116.39127436810377</v>
      </c>
      <c r="I64" s="106">
        <f t="shared" si="2"/>
        <v>116.39127436810377</v>
      </c>
    </row>
    <row r="65" spans="1:9" s="2" customFormat="1" ht="19.5" customHeight="1">
      <c r="A65" s="1"/>
      <c r="B65" s="28" t="s">
        <v>414</v>
      </c>
      <c r="C65" s="128" t="s">
        <v>296</v>
      </c>
      <c r="D65" s="105">
        <f>D66+D67+D68</f>
        <v>1131750</v>
      </c>
      <c r="E65" s="105">
        <f>E66+E67+E68</f>
        <v>1131750</v>
      </c>
      <c r="F65" s="105">
        <f>F66+F67+F68</f>
        <v>1482303.6199999999</v>
      </c>
      <c r="G65" s="105">
        <f t="shared" si="0"/>
        <v>350553.6199999999</v>
      </c>
      <c r="H65" s="106">
        <f t="shared" si="1"/>
        <v>130.9744749282085</v>
      </c>
      <c r="I65" s="106">
        <f t="shared" si="2"/>
        <v>130.9744749282085</v>
      </c>
    </row>
    <row r="66" spans="1:9" s="2" customFormat="1" ht="45.75" customHeight="1">
      <c r="A66" s="1"/>
      <c r="B66" s="38" t="s">
        <v>415</v>
      </c>
      <c r="C66" s="129" t="s">
        <v>416</v>
      </c>
      <c r="D66" s="138">
        <v>93650</v>
      </c>
      <c r="E66" s="138">
        <v>93650</v>
      </c>
      <c r="F66" s="138">
        <v>59690</v>
      </c>
      <c r="G66" s="138">
        <f t="shared" si="0"/>
        <v>-33960</v>
      </c>
      <c r="H66" s="106">
        <f t="shared" si="1"/>
        <v>63.737319807794975</v>
      </c>
      <c r="I66" s="106">
        <f t="shared" si="2"/>
        <v>63.737319807794975</v>
      </c>
    </row>
    <row r="67" spans="1:9" s="2" customFormat="1" ht="21" customHeight="1">
      <c r="A67" s="1"/>
      <c r="B67" s="38" t="s">
        <v>417</v>
      </c>
      <c r="C67" s="129" t="s">
        <v>297</v>
      </c>
      <c r="D67" s="138">
        <v>677950</v>
      </c>
      <c r="E67" s="138">
        <v>677950</v>
      </c>
      <c r="F67" s="138">
        <v>1150497.42</v>
      </c>
      <c r="G67" s="138">
        <f t="shared" si="0"/>
        <v>472547.4199999999</v>
      </c>
      <c r="H67" s="106">
        <f t="shared" si="1"/>
        <v>169.70239988199717</v>
      </c>
      <c r="I67" s="106">
        <f t="shared" si="2"/>
        <v>169.70239988199717</v>
      </c>
    </row>
    <row r="68" spans="1:9" s="2" customFormat="1" ht="30" customHeight="1">
      <c r="A68" s="1"/>
      <c r="B68" s="38" t="s">
        <v>418</v>
      </c>
      <c r="C68" s="129" t="s">
        <v>419</v>
      </c>
      <c r="D68" s="138">
        <v>360150</v>
      </c>
      <c r="E68" s="138">
        <v>360150</v>
      </c>
      <c r="F68" s="138">
        <v>272116.2</v>
      </c>
      <c r="G68" s="138">
        <f t="shared" si="0"/>
        <v>-88033.79999999999</v>
      </c>
      <c r="H68" s="106">
        <f t="shared" si="1"/>
        <v>75.55635152019991</v>
      </c>
      <c r="I68" s="106">
        <f t="shared" si="2"/>
        <v>75.55635152019991</v>
      </c>
    </row>
    <row r="69" spans="1:9" s="2" customFormat="1" ht="20.25" customHeight="1">
      <c r="A69" s="1"/>
      <c r="B69" s="28" t="s">
        <v>420</v>
      </c>
      <c r="C69" s="128" t="s">
        <v>298</v>
      </c>
      <c r="D69" s="105">
        <f>D70+D71+D72</f>
        <v>283700</v>
      </c>
      <c r="E69" s="105">
        <f>E70+E71+E72</f>
        <v>283700</v>
      </c>
      <c r="F69" s="105">
        <f>F70+F71+F72</f>
        <v>156439.21000000002</v>
      </c>
      <c r="G69" s="105">
        <f t="shared" si="0"/>
        <v>-127260.78999999998</v>
      </c>
      <c r="H69" s="106">
        <f t="shared" si="1"/>
        <v>55.1424779696863</v>
      </c>
      <c r="I69" s="106">
        <f t="shared" si="2"/>
        <v>55.1424779696863</v>
      </c>
    </row>
    <row r="70" spans="1:9" s="2" customFormat="1" ht="44.25" customHeight="1">
      <c r="A70" s="1"/>
      <c r="B70" s="38" t="s">
        <v>421</v>
      </c>
      <c r="C70" s="129" t="s">
        <v>299</v>
      </c>
      <c r="D70" s="138">
        <v>262100</v>
      </c>
      <c r="E70" s="138">
        <v>262100</v>
      </c>
      <c r="F70" s="139">
        <v>140551.01</v>
      </c>
      <c r="G70" s="138">
        <f t="shared" si="0"/>
        <v>-121548.98999999999</v>
      </c>
      <c r="H70" s="106">
        <f t="shared" si="1"/>
        <v>53.62495612361694</v>
      </c>
      <c r="I70" s="106">
        <f t="shared" si="2"/>
        <v>53.62495612361694</v>
      </c>
    </row>
    <row r="71" spans="1:9" s="2" customFormat="1" ht="18" customHeight="1">
      <c r="A71" s="1"/>
      <c r="B71" s="38" t="s">
        <v>422</v>
      </c>
      <c r="C71" s="129" t="s">
        <v>423</v>
      </c>
      <c r="D71" s="138">
        <v>100</v>
      </c>
      <c r="E71" s="138">
        <v>100</v>
      </c>
      <c r="F71" s="138">
        <v>10.2</v>
      </c>
      <c r="G71" s="138">
        <f t="shared" si="0"/>
        <v>-89.8</v>
      </c>
      <c r="H71" s="106">
        <f t="shared" si="1"/>
        <v>10.2</v>
      </c>
      <c r="I71" s="106">
        <f t="shared" si="2"/>
        <v>10.2</v>
      </c>
    </row>
    <row r="72" spans="1:9" s="2" customFormat="1" ht="42" customHeight="1">
      <c r="A72" s="1"/>
      <c r="B72" s="38" t="s">
        <v>424</v>
      </c>
      <c r="C72" s="129" t="s">
        <v>300</v>
      </c>
      <c r="D72" s="138">
        <v>21500</v>
      </c>
      <c r="E72" s="138">
        <v>21500</v>
      </c>
      <c r="F72" s="138">
        <v>15878</v>
      </c>
      <c r="G72" s="138">
        <f t="shared" si="0"/>
        <v>-5622</v>
      </c>
      <c r="H72" s="106">
        <f t="shared" si="1"/>
        <v>73.85116279069767</v>
      </c>
      <c r="I72" s="106">
        <f t="shared" si="2"/>
        <v>73.85116279069767</v>
      </c>
    </row>
    <row r="73" spans="1:9" s="2" customFormat="1" ht="46.5" customHeight="1">
      <c r="A73" s="1"/>
      <c r="B73" s="28" t="s">
        <v>425</v>
      </c>
      <c r="C73" s="128" t="s">
        <v>426</v>
      </c>
      <c r="D73" s="105">
        <v>2900</v>
      </c>
      <c r="E73" s="105">
        <v>2900</v>
      </c>
      <c r="F73" s="124">
        <v>12092.81</v>
      </c>
      <c r="G73" s="105">
        <f t="shared" si="0"/>
        <v>9192.81</v>
      </c>
      <c r="H73" s="106">
        <f t="shared" si="1"/>
        <v>416.993448275862</v>
      </c>
      <c r="I73" s="106">
        <f t="shared" si="2"/>
        <v>416.993448275862</v>
      </c>
    </row>
    <row r="74" spans="1:9" s="2" customFormat="1" ht="18" customHeight="1">
      <c r="A74" s="1"/>
      <c r="B74" s="28" t="s">
        <v>427</v>
      </c>
      <c r="C74" s="128" t="s">
        <v>301</v>
      </c>
      <c r="D74" s="105">
        <f>D75</f>
        <v>121200</v>
      </c>
      <c r="E74" s="105">
        <f>E75</f>
        <v>121200</v>
      </c>
      <c r="F74" s="105">
        <f>F75</f>
        <v>85011.33</v>
      </c>
      <c r="G74" s="105">
        <f t="shared" si="0"/>
        <v>-36188.67</v>
      </c>
      <c r="H74" s="106">
        <f t="shared" si="1"/>
        <v>70.14136138613861</v>
      </c>
      <c r="I74" s="106">
        <f t="shared" si="2"/>
        <v>70.14136138613861</v>
      </c>
    </row>
    <row r="75" spans="1:9" s="2" customFormat="1" ht="18" customHeight="1">
      <c r="A75" s="1"/>
      <c r="B75" s="28" t="s">
        <v>428</v>
      </c>
      <c r="C75" s="128" t="s">
        <v>292</v>
      </c>
      <c r="D75" s="105">
        <f>D76+D77</f>
        <v>121200</v>
      </c>
      <c r="E75" s="105">
        <f>E76+E77</f>
        <v>121200</v>
      </c>
      <c r="F75" s="105">
        <f>F76+F77</f>
        <v>85011.33</v>
      </c>
      <c r="G75" s="105">
        <f t="shared" si="0"/>
        <v>-36188.67</v>
      </c>
      <c r="H75" s="106">
        <f t="shared" si="1"/>
        <v>70.14136138613861</v>
      </c>
      <c r="I75" s="106">
        <f t="shared" si="2"/>
        <v>70.14136138613861</v>
      </c>
    </row>
    <row r="76" spans="1:9" s="2" customFormat="1" ht="18" customHeight="1">
      <c r="A76" s="1"/>
      <c r="B76" s="38" t="s">
        <v>429</v>
      </c>
      <c r="C76" s="129" t="s">
        <v>292</v>
      </c>
      <c r="D76" s="138">
        <v>113600</v>
      </c>
      <c r="E76" s="138">
        <v>113600</v>
      </c>
      <c r="F76" s="138">
        <v>85011.33</v>
      </c>
      <c r="G76" s="138">
        <f aca="true" t="shared" si="3" ref="G76:G93">F76-E76</f>
        <v>-28588.67</v>
      </c>
      <c r="H76" s="106">
        <f aca="true" t="shared" si="4" ref="H76:H97">F76/D76*100</f>
        <v>74.83391725352114</v>
      </c>
      <c r="I76" s="106">
        <f aca="true" t="shared" si="5" ref="I76:I97">F76/E76*100</f>
        <v>74.83391725352114</v>
      </c>
    </row>
    <row r="77" spans="1:9" s="2" customFormat="1" ht="72" customHeight="1">
      <c r="A77" s="1"/>
      <c r="B77" s="38" t="s">
        <v>430</v>
      </c>
      <c r="C77" s="129" t="s">
        <v>431</v>
      </c>
      <c r="D77" s="138">
        <v>7600</v>
      </c>
      <c r="E77" s="138">
        <v>7600</v>
      </c>
      <c r="F77" s="138">
        <v>0</v>
      </c>
      <c r="G77" s="138">
        <f t="shared" si="3"/>
        <v>-7600</v>
      </c>
      <c r="H77" s="106">
        <f t="shared" si="4"/>
        <v>0</v>
      </c>
      <c r="I77" s="106">
        <f t="shared" si="5"/>
        <v>0</v>
      </c>
    </row>
    <row r="78" spans="1:9" s="2" customFormat="1" ht="16.5" customHeight="1">
      <c r="A78" s="1"/>
      <c r="B78" s="28" t="s">
        <v>432</v>
      </c>
      <c r="C78" s="128" t="s">
        <v>302</v>
      </c>
      <c r="D78" s="105">
        <f aca="true" t="shared" si="6" ref="D78:F80">D79</f>
        <v>1000</v>
      </c>
      <c r="E78" s="105">
        <f t="shared" si="6"/>
        <v>1000</v>
      </c>
      <c r="F78" s="105">
        <f t="shared" si="6"/>
        <v>0</v>
      </c>
      <c r="G78" s="105">
        <f t="shared" si="3"/>
        <v>-1000</v>
      </c>
      <c r="H78" s="106">
        <f t="shared" si="4"/>
        <v>0</v>
      </c>
      <c r="I78" s="106">
        <f t="shared" si="5"/>
        <v>0</v>
      </c>
    </row>
    <row r="79" spans="1:9" s="2" customFormat="1" ht="16.5" customHeight="1">
      <c r="A79" s="1"/>
      <c r="B79" s="28" t="s">
        <v>433</v>
      </c>
      <c r="C79" s="128" t="s">
        <v>320</v>
      </c>
      <c r="D79" s="105">
        <f t="shared" si="6"/>
        <v>1000</v>
      </c>
      <c r="E79" s="105">
        <f t="shared" si="6"/>
        <v>1000</v>
      </c>
      <c r="F79" s="105">
        <f t="shared" si="6"/>
        <v>0</v>
      </c>
      <c r="G79" s="105">
        <f t="shared" si="3"/>
        <v>-1000</v>
      </c>
      <c r="H79" s="106">
        <f t="shared" si="4"/>
        <v>0</v>
      </c>
      <c r="I79" s="106">
        <f t="shared" si="5"/>
        <v>0</v>
      </c>
    </row>
    <row r="80" spans="1:9" s="2" customFormat="1" ht="87" customHeight="1">
      <c r="A80" s="1"/>
      <c r="B80" s="28" t="s">
        <v>434</v>
      </c>
      <c r="C80" s="128" t="s">
        <v>303</v>
      </c>
      <c r="D80" s="105">
        <f t="shared" si="6"/>
        <v>1000</v>
      </c>
      <c r="E80" s="105">
        <v>1000</v>
      </c>
      <c r="F80" s="105">
        <f t="shared" si="6"/>
        <v>0</v>
      </c>
      <c r="G80" s="105">
        <f t="shared" si="3"/>
        <v>-1000</v>
      </c>
      <c r="H80" s="106">
        <f t="shared" si="4"/>
        <v>0</v>
      </c>
      <c r="I80" s="106">
        <f t="shared" si="5"/>
        <v>0</v>
      </c>
    </row>
    <row r="81" spans="1:9" s="2" customFormat="1" ht="74.25" customHeight="1">
      <c r="A81" s="1"/>
      <c r="B81" s="38" t="s">
        <v>435</v>
      </c>
      <c r="C81" s="129" t="s">
        <v>436</v>
      </c>
      <c r="D81" s="138">
        <v>1000</v>
      </c>
      <c r="E81" s="138">
        <v>1000</v>
      </c>
      <c r="F81" s="138">
        <v>0</v>
      </c>
      <c r="G81" s="105">
        <f t="shared" si="3"/>
        <v>-1000</v>
      </c>
      <c r="H81" s="106">
        <f t="shared" si="4"/>
        <v>0</v>
      </c>
      <c r="I81" s="106">
        <f t="shared" si="5"/>
        <v>0</v>
      </c>
    </row>
    <row r="82" spans="1:9" s="2" customFormat="1" ht="18" customHeight="1">
      <c r="A82" s="1"/>
      <c r="B82" s="28" t="s">
        <v>346</v>
      </c>
      <c r="C82" s="128" t="s">
        <v>304</v>
      </c>
      <c r="D82" s="105">
        <f>D83</f>
        <v>121345441</v>
      </c>
      <c r="E82" s="105">
        <f>E83</f>
        <v>114508555</v>
      </c>
      <c r="F82" s="105">
        <f>F83</f>
        <v>114488506.11</v>
      </c>
      <c r="G82" s="105">
        <f t="shared" si="3"/>
        <v>-20048.890000000596</v>
      </c>
      <c r="H82" s="106">
        <f t="shared" si="4"/>
        <v>94.34924391597043</v>
      </c>
      <c r="I82" s="106">
        <f t="shared" si="5"/>
        <v>99.98249136058</v>
      </c>
    </row>
    <row r="83" spans="1:9" s="2" customFormat="1" ht="18" customHeight="1">
      <c r="A83" s="1"/>
      <c r="B83" s="28" t="s">
        <v>437</v>
      </c>
      <c r="C83" s="128" t="s">
        <v>438</v>
      </c>
      <c r="D83" s="105">
        <f>D84+D86+D88+D92</f>
        <v>121345441</v>
      </c>
      <c r="E83" s="105">
        <f>E84+E86+E88+E92</f>
        <v>114508555</v>
      </c>
      <c r="F83" s="105">
        <f>F84+F86+F88+F92</f>
        <v>114488506.11</v>
      </c>
      <c r="G83" s="105">
        <f t="shared" si="3"/>
        <v>-20048.890000000596</v>
      </c>
      <c r="H83" s="106">
        <f t="shared" si="4"/>
        <v>94.34924391597043</v>
      </c>
      <c r="I83" s="106">
        <f t="shared" si="5"/>
        <v>99.98249136058</v>
      </c>
    </row>
    <row r="84" spans="1:9" s="2" customFormat="1" ht="18" customHeight="1">
      <c r="A84" s="1"/>
      <c r="B84" s="28" t="s">
        <v>439</v>
      </c>
      <c r="C84" s="128" t="s">
        <v>440</v>
      </c>
      <c r="D84" s="105">
        <f>D85</f>
        <v>9040800</v>
      </c>
      <c r="E84" s="105">
        <f>E85</f>
        <v>9040800</v>
      </c>
      <c r="F84" s="105">
        <f>F85</f>
        <v>9040800</v>
      </c>
      <c r="G84" s="105">
        <f t="shared" si="3"/>
        <v>0</v>
      </c>
      <c r="H84" s="106">
        <f t="shared" si="4"/>
        <v>100</v>
      </c>
      <c r="I84" s="106">
        <f t="shared" si="5"/>
        <v>100</v>
      </c>
    </row>
    <row r="85" spans="1:9" s="2" customFormat="1" ht="18" customHeight="1">
      <c r="A85" s="1"/>
      <c r="B85" s="38" t="s">
        <v>305</v>
      </c>
      <c r="C85" s="129" t="s">
        <v>306</v>
      </c>
      <c r="D85" s="138">
        <v>9040800</v>
      </c>
      <c r="E85" s="138">
        <v>9040800</v>
      </c>
      <c r="F85" s="138">
        <v>9040800</v>
      </c>
      <c r="G85" s="138">
        <f t="shared" si="3"/>
        <v>0</v>
      </c>
      <c r="H85" s="106">
        <f t="shared" si="4"/>
        <v>100</v>
      </c>
      <c r="I85" s="106">
        <f t="shared" si="5"/>
        <v>100</v>
      </c>
    </row>
    <row r="86" spans="1:9" s="2" customFormat="1" ht="18" customHeight="1">
      <c r="A86" s="1"/>
      <c r="B86" s="28" t="s">
        <v>441</v>
      </c>
      <c r="C86" s="128" t="s">
        <v>442</v>
      </c>
      <c r="D86" s="105">
        <f>D87</f>
        <v>102784700</v>
      </c>
      <c r="E86" s="105">
        <f>E87</f>
        <v>92506400</v>
      </c>
      <c r="F86" s="105">
        <f>F87</f>
        <v>92506400</v>
      </c>
      <c r="G86" s="105">
        <f t="shared" si="3"/>
        <v>0</v>
      </c>
      <c r="H86" s="106">
        <f t="shared" si="4"/>
        <v>90.00016539426588</v>
      </c>
      <c r="I86" s="106">
        <f t="shared" si="5"/>
        <v>100</v>
      </c>
    </row>
    <row r="87" spans="1:9" s="2" customFormat="1" ht="18" customHeight="1">
      <c r="A87" s="1"/>
      <c r="B87" s="38" t="s">
        <v>307</v>
      </c>
      <c r="C87" s="129" t="s">
        <v>308</v>
      </c>
      <c r="D87" s="141">
        <v>102784700</v>
      </c>
      <c r="E87" s="141">
        <v>92506400</v>
      </c>
      <c r="F87" s="139">
        <v>92506400</v>
      </c>
      <c r="G87" s="138">
        <f t="shared" si="3"/>
        <v>0</v>
      </c>
      <c r="H87" s="106">
        <f t="shared" si="4"/>
        <v>90.00016539426588</v>
      </c>
      <c r="I87" s="106">
        <f t="shared" si="5"/>
        <v>100</v>
      </c>
    </row>
    <row r="88" spans="1:9" s="2" customFormat="1" ht="18" customHeight="1">
      <c r="A88" s="1"/>
      <c r="B88" s="28" t="s">
        <v>443</v>
      </c>
      <c r="C88" s="128" t="s">
        <v>444</v>
      </c>
      <c r="D88" s="105">
        <f>D89+D90+D91</f>
        <v>4741200</v>
      </c>
      <c r="E88" s="105">
        <f>E89+E90+E91</f>
        <v>8741200</v>
      </c>
      <c r="F88" s="105">
        <f>F89+F90+F91</f>
        <v>8741200</v>
      </c>
      <c r="G88" s="105">
        <f t="shared" si="3"/>
        <v>0</v>
      </c>
      <c r="H88" s="106">
        <f t="shared" si="4"/>
        <v>184.36682696363792</v>
      </c>
      <c r="I88" s="106">
        <f t="shared" si="5"/>
        <v>100</v>
      </c>
    </row>
    <row r="89" spans="1:9" s="2" customFormat="1" ht="71.25" customHeight="1">
      <c r="A89" s="1"/>
      <c r="B89" s="38" t="s">
        <v>309</v>
      </c>
      <c r="C89" s="129" t="s">
        <v>310</v>
      </c>
      <c r="D89" s="138">
        <v>1795500</v>
      </c>
      <c r="E89" s="138">
        <v>1795500</v>
      </c>
      <c r="F89" s="139">
        <v>1795500</v>
      </c>
      <c r="G89" s="138">
        <f t="shared" si="3"/>
        <v>0</v>
      </c>
      <c r="H89" s="106">
        <f t="shared" si="4"/>
        <v>100</v>
      </c>
      <c r="I89" s="106">
        <f t="shared" si="5"/>
        <v>100</v>
      </c>
    </row>
    <row r="90" spans="1:9" s="2" customFormat="1" ht="16.5" customHeight="1">
      <c r="A90" s="1"/>
      <c r="B90" s="38">
        <v>41040400</v>
      </c>
      <c r="C90" s="129" t="s">
        <v>487</v>
      </c>
      <c r="D90" s="138">
        <v>0</v>
      </c>
      <c r="E90" s="138">
        <v>4000000</v>
      </c>
      <c r="F90" s="139">
        <v>4000000</v>
      </c>
      <c r="G90" s="138">
        <f>F90-E90</f>
        <v>0</v>
      </c>
      <c r="H90" s="106"/>
      <c r="I90" s="106">
        <f t="shared" si="5"/>
        <v>100</v>
      </c>
    </row>
    <row r="91" spans="1:9" s="2" customFormat="1" ht="16.5" customHeight="1">
      <c r="A91" s="1"/>
      <c r="B91" s="38" t="s">
        <v>445</v>
      </c>
      <c r="C91" s="129" t="s">
        <v>446</v>
      </c>
      <c r="D91" s="138">
        <v>2945700</v>
      </c>
      <c r="E91" s="138">
        <v>2945700</v>
      </c>
      <c r="F91" s="138">
        <v>2945700</v>
      </c>
      <c r="G91" s="138">
        <f t="shared" si="3"/>
        <v>0</v>
      </c>
      <c r="H91" s="106">
        <f t="shared" si="4"/>
        <v>100</v>
      </c>
      <c r="I91" s="106">
        <f t="shared" si="5"/>
        <v>100</v>
      </c>
    </row>
    <row r="92" spans="1:9" s="2" customFormat="1" ht="16.5" customHeight="1">
      <c r="A92" s="1"/>
      <c r="B92" s="28" t="s">
        <v>447</v>
      </c>
      <c r="C92" s="128" t="s">
        <v>448</v>
      </c>
      <c r="D92" s="105">
        <f>D93+D94+D95</f>
        <v>4778741</v>
      </c>
      <c r="E92" s="105">
        <f>E93+E94+E95</f>
        <v>4220155</v>
      </c>
      <c r="F92" s="105">
        <f>F93+F94+F95</f>
        <v>4200106.109999999</v>
      </c>
      <c r="G92" s="105">
        <f t="shared" si="3"/>
        <v>-20048.890000000596</v>
      </c>
      <c r="H92" s="106">
        <f t="shared" si="4"/>
        <v>87.89147832033582</v>
      </c>
      <c r="I92" s="106">
        <f t="shared" si="5"/>
        <v>99.52492526933251</v>
      </c>
    </row>
    <row r="93" spans="1:9" s="2" customFormat="1" ht="16.5" customHeight="1">
      <c r="A93" s="1"/>
      <c r="B93" s="38" t="s">
        <v>311</v>
      </c>
      <c r="C93" s="130" t="s">
        <v>312</v>
      </c>
      <c r="D93" s="138">
        <v>3904041</v>
      </c>
      <c r="E93" s="138">
        <v>3513541</v>
      </c>
      <c r="F93" s="139">
        <v>3494474.11</v>
      </c>
      <c r="G93" s="138">
        <f t="shared" si="3"/>
        <v>-19066.89000000013</v>
      </c>
      <c r="H93" s="106">
        <f t="shared" si="4"/>
        <v>89.50915500118978</v>
      </c>
      <c r="I93" s="106">
        <f t="shared" si="5"/>
        <v>99.45733122226267</v>
      </c>
    </row>
    <row r="94" spans="1:9" s="2" customFormat="1" ht="16.5" customHeight="1">
      <c r="A94" s="1"/>
      <c r="B94" s="131" t="s">
        <v>313</v>
      </c>
      <c r="C94" s="1" t="s">
        <v>314</v>
      </c>
      <c r="D94" s="138">
        <v>0</v>
      </c>
      <c r="E94" s="138">
        <v>706614</v>
      </c>
      <c r="F94" s="139">
        <v>705632</v>
      </c>
      <c r="G94" s="138">
        <f>F94-E94</f>
        <v>-982</v>
      </c>
      <c r="H94" s="106"/>
      <c r="I94" s="106">
        <f t="shared" si="5"/>
        <v>99.86102737845557</v>
      </c>
    </row>
    <row r="95" spans="1:9" s="2" customFormat="1" ht="16.5" customHeight="1">
      <c r="A95" s="1"/>
      <c r="B95" s="38" t="s">
        <v>315</v>
      </c>
      <c r="C95" s="129" t="s">
        <v>152</v>
      </c>
      <c r="D95" s="138">
        <v>874700</v>
      </c>
      <c r="E95" s="138">
        <v>0</v>
      </c>
      <c r="F95" s="139">
        <v>0</v>
      </c>
      <c r="G95" s="138">
        <f>F95-E95</f>
        <v>0</v>
      </c>
      <c r="H95" s="106">
        <f t="shared" si="4"/>
        <v>0</v>
      </c>
      <c r="I95" s="106"/>
    </row>
    <row r="96" spans="2:9" s="2" customFormat="1" ht="14.25">
      <c r="B96" s="184" t="s">
        <v>449</v>
      </c>
      <c r="C96" s="185"/>
      <c r="D96" s="105">
        <f>D78+D57+D11</f>
        <v>170937200</v>
      </c>
      <c r="E96" s="107">
        <f>E78+E57+E11</f>
        <v>170937200</v>
      </c>
      <c r="F96" s="105">
        <f>F78+F57+F11</f>
        <v>172809968.95</v>
      </c>
      <c r="G96" s="105">
        <f>F96-E96</f>
        <v>1872768.949999988</v>
      </c>
      <c r="H96" s="106">
        <f t="shared" si="4"/>
        <v>101.09558887708468</v>
      </c>
      <c r="I96" s="106">
        <f t="shared" si="5"/>
        <v>101.09558887708468</v>
      </c>
    </row>
    <row r="97" spans="2:9" s="2" customFormat="1" ht="14.25">
      <c r="B97" s="184" t="s">
        <v>450</v>
      </c>
      <c r="C97" s="185"/>
      <c r="D97" s="108">
        <f>D96+D82</f>
        <v>292282641</v>
      </c>
      <c r="E97" s="109">
        <f>E96+E82</f>
        <v>285445755</v>
      </c>
      <c r="F97" s="108">
        <f>F96+F82</f>
        <v>287298475.06</v>
      </c>
      <c r="G97" s="105">
        <f>F97-E97</f>
        <v>1852720.0600000024</v>
      </c>
      <c r="H97" s="106">
        <f t="shared" si="4"/>
        <v>98.2947444559323</v>
      </c>
      <c r="I97" s="106">
        <f t="shared" si="5"/>
        <v>100.64906204683268</v>
      </c>
    </row>
    <row r="98" spans="2:9" s="2" customFormat="1" ht="19.5" customHeight="1">
      <c r="B98" s="177" t="s">
        <v>316</v>
      </c>
      <c r="C98" s="178"/>
      <c r="D98" s="178"/>
      <c r="E98" s="178"/>
      <c r="F98" s="178"/>
      <c r="G98" s="178"/>
      <c r="H98" s="178"/>
      <c r="I98" s="178"/>
    </row>
    <row r="99" spans="2:9" s="12" customFormat="1" ht="15.75" customHeight="1">
      <c r="B99" s="28" t="s">
        <v>354</v>
      </c>
      <c r="C99" s="13" t="s">
        <v>255</v>
      </c>
      <c r="D99" s="105">
        <f aca="true" t="shared" si="7" ref="D99:F100">D100</f>
        <v>164650</v>
      </c>
      <c r="E99" s="105">
        <f t="shared" si="7"/>
        <v>164650</v>
      </c>
      <c r="F99" s="105">
        <f t="shared" si="7"/>
        <v>130260.51999999999</v>
      </c>
      <c r="G99" s="110">
        <f aca="true" t="shared" si="8" ref="G99:G127">F99-E99</f>
        <v>-34389.48000000001</v>
      </c>
      <c r="H99" s="111">
        <f>F99/D99*100</f>
        <v>79.11358639538413</v>
      </c>
      <c r="I99" s="111">
        <f>F99/E99*100</f>
        <v>79.11358639538413</v>
      </c>
    </row>
    <row r="100" spans="2:9" s="12" customFormat="1" ht="15.75" customHeight="1">
      <c r="B100" s="28" t="s">
        <v>451</v>
      </c>
      <c r="C100" s="13" t="s">
        <v>452</v>
      </c>
      <c r="D100" s="105">
        <f t="shared" si="7"/>
        <v>164650</v>
      </c>
      <c r="E100" s="105">
        <f t="shared" si="7"/>
        <v>164650</v>
      </c>
      <c r="F100" s="105">
        <f t="shared" si="7"/>
        <v>130260.51999999999</v>
      </c>
      <c r="G100" s="110">
        <f t="shared" si="8"/>
        <v>-34389.48000000001</v>
      </c>
      <c r="H100" s="111">
        <f aca="true" t="shared" si="9" ref="H100:H127">F100/D100*100</f>
        <v>79.11358639538413</v>
      </c>
      <c r="I100" s="111">
        <f aca="true" t="shared" si="10" ref="I100:I127">F100/E100*100</f>
        <v>79.11358639538413</v>
      </c>
    </row>
    <row r="101" spans="2:9" s="12" customFormat="1" ht="15.75" customHeight="1">
      <c r="B101" s="28" t="s">
        <v>453</v>
      </c>
      <c r="C101" s="13" t="s">
        <v>454</v>
      </c>
      <c r="D101" s="105">
        <f>D102+D103+D104</f>
        <v>164650</v>
      </c>
      <c r="E101" s="105">
        <f>E102+E103+E104</f>
        <v>164650</v>
      </c>
      <c r="F101" s="105">
        <f>F102+F103+F104</f>
        <v>130260.51999999999</v>
      </c>
      <c r="G101" s="110">
        <f t="shared" si="8"/>
        <v>-34389.48000000001</v>
      </c>
      <c r="H101" s="111">
        <f t="shared" si="9"/>
        <v>79.11358639538413</v>
      </c>
      <c r="I101" s="111">
        <f t="shared" si="10"/>
        <v>79.11358639538413</v>
      </c>
    </row>
    <row r="102" spans="2:9" s="2" customFormat="1" ht="62.25" customHeight="1">
      <c r="B102" s="38" t="s">
        <v>455</v>
      </c>
      <c r="C102" s="37" t="s">
        <v>456</v>
      </c>
      <c r="D102" s="138">
        <v>65400</v>
      </c>
      <c r="E102" s="138">
        <v>65400</v>
      </c>
      <c r="F102" s="139">
        <v>39443.3</v>
      </c>
      <c r="G102" s="112">
        <f t="shared" si="8"/>
        <v>-25956.699999999997</v>
      </c>
      <c r="H102" s="111">
        <f t="shared" si="9"/>
        <v>60.31085626911315</v>
      </c>
      <c r="I102" s="111">
        <f t="shared" si="10"/>
        <v>60.31085626911315</v>
      </c>
    </row>
    <row r="103" spans="2:9" s="2" customFormat="1" ht="28.5">
      <c r="B103" s="38" t="s">
        <v>457</v>
      </c>
      <c r="C103" s="37" t="s">
        <v>287</v>
      </c>
      <c r="D103" s="138">
        <v>1450</v>
      </c>
      <c r="E103" s="138">
        <v>1450</v>
      </c>
      <c r="F103" s="113">
        <v>2855.43</v>
      </c>
      <c r="G103" s="112">
        <f t="shared" si="8"/>
        <v>1405.4299999999998</v>
      </c>
      <c r="H103" s="111">
        <f t="shared" si="9"/>
        <v>196.92620689655172</v>
      </c>
      <c r="I103" s="111">
        <f t="shared" si="10"/>
        <v>196.92620689655172</v>
      </c>
    </row>
    <row r="104" spans="2:9" s="2" customFormat="1" ht="57">
      <c r="B104" s="38" t="s">
        <v>458</v>
      </c>
      <c r="C104" s="37" t="s">
        <v>288</v>
      </c>
      <c r="D104" s="138">
        <v>97800</v>
      </c>
      <c r="E104" s="138">
        <v>97800</v>
      </c>
      <c r="F104" s="113">
        <v>87961.79</v>
      </c>
      <c r="G104" s="112">
        <f t="shared" si="8"/>
        <v>-9838.210000000006</v>
      </c>
      <c r="H104" s="111">
        <f t="shared" si="9"/>
        <v>89.94048057259712</v>
      </c>
      <c r="I104" s="111">
        <f t="shared" si="10"/>
        <v>89.94048057259712</v>
      </c>
    </row>
    <row r="105" spans="2:10" s="12" customFormat="1" ht="19.5" customHeight="1">
      <c r="B105" s="28" t="s">
        <v>405</v>
      </c>
      <c r="C105" s="13" t="s">
        <v>289</v>
      </c>
      <c r="D105" s="105">
        <f>D106+D109</f>
        <v>7726450</v>
      </c>
      <c r="E105" s="105">
        <f>E106+E109</f>
        <v>4885136.49</v>
      </c>
      <c r="F105" s="105">
        <f>F106+F109</f>
        <v>4872477.65</v>
      </c>
      <c r="G105" s="105">
        <f>G106+G109</f>
        <v>-12658.839999999553</v>
      </c>
      <c r="H105" s="111">
        <f t="shared" si="9"/>
        <v>63.062307398611274</v>
      </c>
      <c r="I105" s="111">
        <f t="shared" si="10"/>
        <v>99.74087029040206</v>
      </c>
      <c r="J105" s="114"/>
    </row>
    <row r="106" spans="2:9" s="12" customFormat="1" ht="19.5" customHeight="1">
      <c r="B106" s="28" t="s">
        <v>427</v>
      </c>
      <c r="C106" s="13" t="s">
        <v>301</v>
      </c>
      <c r="D106" s="105">
        <f aca="true" t="shared" si="11" ref="D106:F107">D107</f>
        <v>29850</v>
      </c>
      <c r="E106" s="105">
        <f t="shared" si="11"/>
        <v>29850</v>
      </c>
      <c r="F106" s="105">
        <f t="shared" si="11"/>
        <v>2996.18</v>
      </c>
      <c r="G106" s="110">
        <f t="shared" si="8"/>
        <v>-26853.82</v>
      </c>
      <c r="H106" s="111">
        <f t="shared" si="9"/>
        <v>10.037453936348408</v>
      </c>
      <c r="I106" s="111">
        <f t="shared" si="10"/>
        <v>10.037453936348408</v>
      </c>
    </row>
    <row r="107" spans="2:9" s="12" customFormat="1" ht="19.5" customHeight="1">
      <c r="B107" s="28" t="s">
        <v>428</v>
      </c>
      <c r="C107" s="13" t="s">
        <v>292</v>
      </c>
      <c r="D107" s="105">
        <f t="shared" si="11"/>
        <v>29850</v>
      </c>
      <c r="E107" s="105">
        <f t="shared" si="11"/>
        <v>29850</v>
      </c>
      <c r="F107" s="105">
        <f t="shared" si="11"/>
        <v>2996.18</v>
      </c>
      <c r="G107" s="110">
        <f t="shared" si="8"/>
        <v>-26853.82</v>
      </c>
      <c r="H107" s="111">
        <f t="shared" si="9"/>
        <v>10.037453936348408</v>
      </c>
      <c r="I107" s="111">
        <f t="shared" si="10"/>
        <v>10.037453936348408</v>
      </c>
    </row>
    <row r="108" spans="2:9" s="2" customFormat="1" ht="57">
      <c r="B108" s="38" t="s">
        <v>459</v>
      </c>
      <c r="C108" s="37" t="s">
        <v>317</v>
      </c>
      <c r="D108" s="138">
        <v>29850</v>
      </c>
      <c r="E108" s="138">
        <v>29850</v>
      </c>
      <c r="F108" s="113">
        <v>2996.18</v>
      </c>
      <c r="G108" s="112">
        <f t="shared" si="8"/>
        <v>-26853.82</v>
      </c>
      <c r="H108" s="111">
        <f t="shared" si="9"/>
        <v>10.037453936348408</v>
      </c>
      <c r="I108" s="111">
        <f t="shared" si="10"/>
        <v>10.037453936348408</v>
      </c>
    </row>
    <row r="109" spans="2:9" s="12" customFormat="1" ht="24" customHeight="1">
      <c r="B109" s="28" t="s">
        <v>460</v>
      </c>
      <c r="C109" s="13" t="s">
        <v>318</v>
      </c>
      <c r="D109" s="105">
        <f>D110+D114</f>
        <v>7696600</v>
      </c>
      <c r="E109" s="105">
        <f>E110+E114</f>
        <v>4855286.49</v>
      </c>
      <c r="F109" s="105">
        <f>F110+F114</f>
        <v>4869481.470000001</v>
      </c>
      <c r="G109" s="110">
        <f t="shared" si="8"/>
        <v>14194.980000000447</v>
      </c>
      <c r="H109" s="111">
        <f t="shared" si="9"/>
        <v>63.26795559078035</v>
      </c>
      <c r="I109" s="111">
        <f t="shared" si="10"/>
        <v>100.29236132675665</v>
      </c>
    </row>
    <row r="110" spans="2:9" s="12" customFormat="1" ht="42.75">
      <c r="B110" s="28" t="s">
        <v>461</v>
      </c>
      <c r="C110" s="13" t="s">
        <v>319</v>
      </c>
      <c r="D110" s="105">
        <f>D111+D112+D113</f>
        <v>7696600</v>
      </c>
      <c r="E110" s="105">
        <f>E111+E112+E113</f>
        <v>2403272.04</v>
      </c>
      <c r="F110" s="105">
        <f>F111+F112+F113</f>
        <v>2415227.02</v>
      </c>
      <c r="G110" s="110">
        <v>1384897.93</v>
      </c>
      <c r="H110" s="111">
        <f t="shared" si="9"/>
        <v>31.380440973936548</v>
      </c>
      <c r="I110" s="111">
        <f t="shared" si="10"/>
        <v>100.49744597369843</v>
      </c>
    </row>
    <row r="111" spans="2:9" s="2" customFormat="1" ht="28.5">
      <c r="B111" s="38" t="s">
        <v>462</v>
      </c>
      <c r="C111" s="37" t="s">
        <v>463</v>
      </c>
      <c r="D111" s="138">
        <v>7306600</v>
      </c>
      <c r="E111" s="138">
        <v>1578534.12</v>
      </c>
      <c r="F111" s="113">
        <v>1585609.6</v>
      </c>
      <c r="G111" s="112">
        <f t="shared" si="8"/>
        <v>7075.479999999981</v>
      </c>
      <c r="H111" s="111">
        <f t="shared" si="9"/>
        <v>21.701059316234637</v>
      </c>
      <c r="I111" s="111">
        <f t="shared" si="10"/>
        <v>100.44823104615566</v>
      </c>
    </row>
    <row r="112" spans="2:9" s="2" customFormat="1" ht="42.75">
      <c r="B112" s="38" t="s">
        <v>464</v>
      </c>
      <c r="C112" s="132" t="s">
        <v>465</v>
      </c>
      <c r="D112" s="138">
        <v>390000</v>
      </c>
      <c r="E112" s="138">
        <v>816866.52</v>
      </c>
      <c r="F112" s="138">
        <v>818016.52</v>
      </c>
      <c r="G112" s="112">
        <f t="shared" si="8"/>
        <v>1150</v>
      </c>
      <c r="H112" s="111">
        <f t="shared" si="9"/>
        <v>209.74782564102563</v>
      </c>
      <c r="I112" s="111">
        <f t="shared" si="10"/>
        <v>100.1407818746201</v>
      </c>
    </row>
    <row r="113" spans="2:9" s="2" customFormat="1" ht="41.25" customHeight="1">
      <c r="B113" s="38">
        <v>25010400</v>
      </c>
      <c r="C113" s="133" t="s">
        <v>466</v>
      </c>
      <c r="D113" s="138">
        <v>0</v>
      </c>
      <c r="E113" s="138">
        <v>7871.4</v>
      </c>
      <c r="F113" s="138">
        <v>11600.9</v>
      </c>
      <c r="G113" s="112">
        <f t="shared" si="8"/>
        <v>3729.5</v>
      </c>
      <c r="H113" s="138">
        <v>0</v>
      </c>
      <c r="I113" s="111">
        <f t="shared" si="10"/>
        <v>147.3803897654801</v>
      </c>
    </row>
    <row r="114" spans="2:9" s="12" customFormat="1" ht="28.5">
      <c r="B114" s="28" t="s">
        <v>467</v>
      </c>
      <c r="C114" s="13" t="s">
        <v>468</v>
      </c>
      <c r="D114" s="105">
        <f>D115</f>
        <v>0</v>
      </c>
      <c r="E114" s="105">
        <f>E115</f>
        <v>2452014.45</v>
      </c>
      <c r="F114" s="105">
        <f>F115</f>
        <v>2454254.45</v>
      </c>
      <c r="G114" s="110">
        <f t="shared" si="8"/>
        <v>2240</v>
      </c>
      <c r="H114" s="105">
        <f>H115</f>
        <v>0</v>
      </c>
      <c r="I114" s="111">
        <f t="shared" si="10"/>
        <v>100.09135345837788</v>
      </c>
    </row>
    <row r="115" spans="2:9" s="2" customFormat="1" ht="14.25">
      <c r="B115" s="38" t="s">
        <v>469</v>
      </c>
      <c r="C115" s="37" t="s">
        <v>470</v>
      </c>
      <c r="D115" s="138">
        <v>0</v>
      </c>
      <c r="E115" s="138">
        <v>2452014.45</v>
      </c>
      <c r="F115" s="138">
        <v>2454254.45</v>
      </c>
      <c r="G115" s="112">
        <f t="shared" si="8"/>
        <v>2240</v>
      </c>
      <c r="H115" s="138">
        <v>0</v>
      </c>
      <c r="I115" s="111">
        <f t="shared" si="10"/>
        <v>100.09135345837788</v>
      </c>
    </row>
    <row r="116" spans="2:9" s="12" customFormat="1" ht="14.25">
      <c r="B116" s="28">
        <v>30000000</v>
      </c>
      <c r="C116" s="128" t="s">
        <v>302</v>
      </c>
      <c r="D116" s="105">
        <f aca="true" t="shared" si="12" ref="D116:H117">D117</f>
        <v>0</v>
      </c>
      <c r="E116" s="105">
        <f t="shared" si="12"/>
        <v>793600</v>
      </c>
      <c r="F116" s="105">
        <f t="shared" si="12"/>
        <v>794711</v>
      </c>
      <c r="G116" s="110">
        <f t="shared" si="8"/>
        <v>1111</v>
      </c>
      <c r="H116" s="105">
        <f t="shared" si="12"/>
        <v>0</v>
      </c>
      <c r="I116" s="111">
        <f t="shared" si="10"/>
        <v>100.13999495967742</v>
      </c>
    </row>
    <row r="117" spans="2:9" s="12" customFormat="1" ht="42.75">
      <c r="B117" s="28">
        <v>31000000</v>
      </c>
      <c r="C117" s="134" t="s">
        <v>321</v>
      </c>
      <c r="D117" s="105">
        <f t="shared" si="12"/>
        <v>0</v>
      </c>
      <c r="E117" s="105">
        <f t="shared" si="12"/>
        <v>793600</v>
      </c>
      <c r="F117" s="105">
        <f t="shared" si="12"/>
        <v>794711</v>
      </c>
      <c r="G117" s="110">
        <f t="shared" si="8"/>
        <v>1111</v>
      </c>
      <c r="H117" s="105">
        <f t="shared" si="12"/>
        <v>0</v>
      </c>
      <c r="I117" s="111">
        <f t="shared" si="10"/>
        <v>100.13999495967742</v>
      </c>
    </row>
    <row r="118" spans="2:9" s="2" customFormat="1" ht="43.5" customHeight="1">
      <c r="B118" s="38">
        <v>31030000</v>
      </c>
      <c r="C118" s="157" t="s">
        <v>321</v>
      </c>
      <c r="D118" s="138">
        <v>0</v>
      </c>
      <c r="E118" s="138">
        <v>793600</v>
      </c>
      <c r="F118" s="112">
        <v>794711</v>
      </c>
      <c r="G118" s="112">
        <f t="shared" si="8"/>
        <v>1111</v>
      </c>
      <c r="H118" s="138">
        <v>0</v>
      </c>
      <c r="I118" s="111">
        <f t="shared" si="10"/>
        <v>100.13999495967742</v>
      </c>
    </row>
    <row r="119" spans="2:9" s="12" customFormat="1" ht="14.25">
      <c r="B119" s="28" t="s">
        <v>346</v>
      </c>
      <c r="C119" s="128" t="s">
        <v>304</v>
      </c>
      <c r="D119" s="105">
        <f>D120</f>
        <v>0</v>
      </c>
      <c r="E119" s="105">
        <f aca="true" t="shared" si="13" ref="E119:F121">E120</f>
        <v>13297300</v>
      </c>
      <c r="F119" s="105">
        <f t="shared" si="13"/>
        <v>0</v>
      </c>
      <c r="G119" s="110">
        <f>F119-E119</f>
        <v>-13297300</v>
      </c>
      <c r="H119" s="105">
        <f>H120</f>
        <v>0</v>
      </c>
      <c r="I119" s="111">
        <f t="shared" si="10"/>
        <v>0</v>
      </c>
    </row>
    <row r="120" spans="2:9" s="12" customFormat="1" ht="14.25">
      <c r="B120" s="28" t="s">
        <v>437</v>
      </c>
      <c r="C120" s="128" t="s">
        <v>438</v>
      </c>
      <c r="D120" s="105">
        <f>D121</f>
        <v>0</v>
      </c>
      <c r="E120" s="105">
        <f t="shared" si="13"/>
        <v>13297300</v>
      </c>
      <c r="F120" s="105">
        <f t="shared" si="13"/>
        <v>0</v>
      </c>
      <c r="G120" s="110">
        <f>F120-E120</f>
        <v>-13297300</v>
      </c>
      <c r="H120" s="105">
        <f>H121</f>
        <v>0</v>
      </c>
      <c r="I120" s="111">
        <f t="shared" si="10"/>
        <v>0</v>
      </c>
    </row>
    <row r="121" spans="2:9" s="12" customFormat="1" ht="28.5">
      <c r="B121" s="28">
        <v>41050000</v>
      </c>
      <c r="C121" s="143" t="s">
        <v>448</v>
      </c>
      <c r="D121" s="105">
        <f>D122</f>
        <v>0</v>
      </c>
      <c r="E121" s="105">
        <f t="shared" si="13"/>
        <v>13297300</v>
      </c>
      <c r="F121" s="105">
        <f t="shared" si="13"/>
        <v>0</v>
      </c>
      <c r="G121" s="110">
        <f>F121-E121</f>
        <v>-13297300</v>
      </c>
      <c r="H121" s="105">
        <f>H122</f>
        <v>0</v>
      </c>
      <c r="I121" s="111">
        <f t="shared" si="10"/>
        <v>0</v>
      </c>
    </row>
    <row r="122" spans="2:9" s="2" customFormat="1" ht="258.75">
      <c r="B122" s="38">
        <v>41052900</v>
      </c>
      <c r="C122" s="36" t="s">
        <v>507</v>
      </c>
      <c r="D122" s="138">
        <v>0</v>
      </c>
      <c r="E122" s="138">
        <v>13297300</v>
      </c>
      <c r="F122" s="112">
        <v>0</v>
      </c>
      <c r="G122" s="112">
        <f>F122-E122</f>
        <v>-13297300</v>
      </c>
      <c r="H122" s="138">
        <v>0</v>
      </c>
      <c r="I122" s="111">
        <f t="shared" si="10"/>
        <v>0</v>
      </c>
    </row>
    <row r="123" spans="2:9" s="12" customFormat="1" ht="21.75" customHeight="1">
      <c r="B123" s="28" t="s">
        <v>322</v>
      </c>
      <c r="C123" s="13" t="s">
        <v>323</v>
      </c>
      <c r="D123" s="105">
        <f>D124</f>
        <v>0</v>
      </c>
      <c r="E123" s="105">
        <f>E124</f>
        <v>2260368.76</v>
      </c>
      <c r="F123" s="105">
        <f>F124</f>
        <v>2510110.55</v>
      </c>
      <c r="G123" s="110">
        <f t="shared" si="8"/>
        <v>249741.79000000004</v>
      </c>
      <c r="H123" s="105">
        <f>H124</f>
        <v>0</v>
      </c>
      <c r="I123" s="111">
        <f t="shared" si="10"/>
        <v>111.04871888248888</v>
      </c>
    </row>
    <row r="124" spans="2:9" s="2" customFormat="1" ht="57">
      <c r="B124" s="38" t="s">
        <v>471</v>
      </c>
      <c r="C124" s="37" t="s">
        <v>472</v>
      </c>
      <c r="D124" s="138">
        <v>0</v>
      </c>
      <c r="E124" s="138">
        <v>2260368.76</v>
      </c>
      <c r="F124" s="144">
        <v>2510110.55</v>
      </c>
      <c r="G124" s="112">
        <f t="shared" si="8"/>
        <v>249741.79000000004</v>
      </c>
      <c r="H124" s="138">
        <v>0</v>
      </c>
      <c r="I124" s="111">
        <f t="shared" si="10"/>
        <v>111.04871888248888</v>
      </c>
    </row>
    <row r="125" spans="1:9" s="2" customFormat="1" ht="14.25">
      <c r="A125" s="115"/>
      <c r="B125" s="172" t="s">
        <v>473</v>
      </c>
      <c r="C125" s="172"/>
      <c r="D125" s="105">
        <f>D123+D116+D105+D99</f>
        <v>7891100</v>
      </c>
      <c r="E125" s="105">
        <f>E123+E116+E105+E99</f>
        <v>8103755.25</v>
      </c>
      <c r="F125" s="145">
        <f>F123+F116+F105+F99</f>
        <v>8307559.72</v>
      </c>
      <c r="G125" s="110">
        <f t="shared" si="8"/>
        <v>203804.46999999974</v>
      </c>
      <c r="H125" s="111">
        <f t="shared" si="9"/>
        <v>105.27758766204964</v>
      </c>
      <c r="I125" s="111">
        <f t="shared" si="10"/>
        <v>102.51493861441583</v>
      </c>
    </row>
    <row r="126" spans="1:9" s="2" customFormat="1" ht="14.25">
      <c r="A126" s="115"/>
      <c r="B126" s="172" t="s">
        <v>474</v>
      </c>
      <c r="C126" s="172"/>
      <c r="D126" s="105">
        <f>D125+D119</f>
        <v>7891100</v>
      </c>
      <c r="E126" s="105">
        <f>E125+E119</f>
        <v>21401055.25</v>
      </c>
      <c r="F126" s="145">
        <f>F125+F119</f>
        <v>8307559.72</v>
      </c>
      <c r="G126" s="110">
        <f t="shared" si="8"/>
        <v>-13093495.530000001</v>
      </c>
      <c r="H126" s="111">
        <f t="shared" si="9"/>
        <v>105.27758766204964</v>
      </c>
      <c r="I126" s="111">
        <f t="shared" si="10"/>
        <v>38.818458356159795</v>
      </c>
    </row>
    <row r="127" spans="1:9" ht="14.25">
      <c r="A127" s="116"/>
      <c r="B127" s="173" t="s">
        <v>324</v>
      </c>
      <c r="C127" s="174"/>
      <c r="D127" s="110">
        <f>D97+D126</f>
        <v>300173741</v>
      </c>
      <c r="E127" s="110">
        <f>E97+E126</f>
        <v>306846810.25</v>
      </c>
      <c r="F127" s="123">
        <f>F126+F97</f>
        <v>295606034.78000003</v>
      </c>
      <c r="G127" s="110">
        <f t="shared" si="8"/>
        <v>-11240775.469999969</v>
      </c>
      <c r="H127" s="111">
        <f t="shared" si="9"/>
        <v>98.47831252501197</v>
      </c>
      <c r="I127" s="111">
        <f t="shared" si="10"/>
        <v>96.33668166182282</v>
      </c>
    </row>
    <row r="128" spans="1:6" ht="12">
      <c r="A128" s="116"/>
      <c r="F128" s="158"/>
    </row>
    <row r="129" spans="1:7" ht="12">
      <c r="A129" s="117"/>
      <c r="D129" s="118"/>
      <c r="E129" s="118"/>
      <c r="F129" s="118"/>
      <c r="G129" s="118"/>
    </row>
    <row r="130" spans="3:9" ht="15">
      <c r="C130" s="170" t="s">
        <v>475</v>
      </c>
      <c r="D130" s="171"/>
      <c r="E130" s="171"/>
      <c r="F130" s="171"/>
      <c r="G130" s="171"/>
      <c r="H130" s="171"/>
      <c r="I130" s="171"/>
    </row>
  </sheetData>
  <sheetProtection/>
  <mergeCells count="18">
    <mergeCell ref="D1:F1"/>
    <mergeCell ref="G3:I3"/>
    <mergeCell ref="G4:I4"/>
    <mergeCell ref="A5:H5"/>
    <mergeCell ref="D7:D8"/>
    <mergeCell ref="B98:I98"/>
    <mergeCell ref="G7:I7"/>
    <mergeCell ref="E7:E8"/>
    <mergeCell ref="F7:F8"/>
    <mergeCell ref="B96:C96"/>
    <mergeCell ref="B97:C97"/>
    <mergeCell ref="B10:I10"/>
    <mergeCell ref="B7:B8"/>
    <mergeCell ref="C7:C8"/>
    <mergeCell ref="C130:I130"/>
    <mergeCell ref="B125:C125"/>
    <mergeCell ref="B126:C126"/>
    <mergeCell ref="B127:C127"/>
  </mergeCells>
  <printOptions/>
  <pageMargins left="0.5118110236220472" right="0.31496062992125984" top="0.7480314960629921" bottom="0.7480314960629921" header="0.31496062992125984" footer="0.31496062992125984"/>
  <pageSetup fitToHeight="6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83"/>
  <sheetViews>
    <sheetView workbookViewId="0" topLeftCell="A400">
      <selection activeCell="B4" sqref="B4:H4"/>
    </sheetView>
  </sheetViews>
  <sheetFormatPr defaultColWidth="9.140625" defaultRowHeight="12.75"/>
  <cols>
    <col min="1" max="1" width="4.8515625" style="79" customWidth="1"/>
    <col min="2" max="2" width="10.8515625" style="100" customWidth="1"/>
    <col min="3" max="3" width="49.421875" style="79" customWidth="1"/>
    <col min="4" max="4" width="15.421875" style="156" customWidth="1"/>
    <col min="5" max="5" width="15.57421875" style="79" customWidth="1"/>
    <col min="6" max="6" width="16.421875" style="79" customWidth="1"/>
    <col min="7" max="7" width="14.421875" style="79" customWidth="1"/>
    <col min="8" max="8" width="14.140625" style="79" customWidth="1"/>
    <col min="9" max="9" width="8.8515625" style="79" hidden="1" customWidth="1"/>
    <col min="10" max="10" width="0.85546875" style="79" customWidth="1"/>
    <col min="11" max="16384" width="9.140625" style="79" customWidth="1"/>
  </cols>
  <sheetData>
    <row r="1" spans="1:9" ht="24.75" customHeight="1">
      <c r="A1" s="77"/>
      <c r="B1" s="169"/>
      <c r="C1" s="169"/>
      <c r="D1" s="146"/>
      <c r="E1" s="78"/>
      <c r="F1" s="161" t="s">
        <v>133</v>
      </c>
      <c r="G1" s="162"/>
      <c r="H1" s="162"/>
      <c r="I1" s="77"/>
    </row>
    <row r="2" spans="1:9" ht="43.5" customHeight="1">
      <c r="A2" s="77"/>
      <c r="B2" s="80"/>
      <c r="C2" s="78"/>
      <c r="D2" s="146"/>
      <c r="E2" s="78"/>
      <c r="F2" s="189" t="s">
        <v>511</v>
      </c>
      <c r="G2" s="190"/>
      <c r="H2" s="190"/>
      <c r="I2" s="77"/>
    </row>
    <row r="3" spans="1:9" ht="42" customHeight="1">
      <c r="A3" s="77"/>
      <c r="B3" s="159" t="s">
        <v>490</v>
      </c>
      <c r="C3" s="159"/>
      <c r="D3" s="159"/>
      <c r="E3" s="159"/>
      <c r="F3" s="159"/>
      <c r="G3" s="159"/>
      <c r="H3" s="159"/>
      <c r="I3" s="77"/>
    </row>
    <row r="4" spans="1:9" ht="15" customHeight="1">
      <c r="A4" s="77"/>
      <c r="B4" s="160"/>
      <c r="C4" s="160"/>
      <c r="D4" s="160"/>
      <c r="E4" s="160"/>
      <c r="F4" s="160"/>
      <c r="G4" s="160"/>
      <c r="H4" s="160"/>
      <c r="I4" s="77"/>
    </row>
    <row r="5" spans="1:9" ht="12" customHeight="1">
      <c r="A5" s="77"/>
      <c r="B5" s="169"/>
      <c r="C5" s="169"/>
      <c r="D5" s="146"/>
      <c r="E5" s="78"/>
      <c r="F5" s="78"/>
      <c r="G5" s="78"/>
      <c r="H5" s="81" t="s">
        <v>187</v>
      </c>
      <c r="I5" s="77"/>
    </row>
    <row r="6" spans="1:9" s="83" customFormat="1" ht="3.75" customHeight="1">
      <c r="A6" s="82"/>
      <c r="B6" s="198" t="s">
        <v>0</v>
      </c>
      <c r="C6" s="199" t="s">
        <v>1</v>
      </c>
      <c r="D6" s="165" t="s">
        <v>508</v>
      </c>
      <c r="E6" s="198" t="s">
        <v>488</v>
      </c>
      <c r="F6" s="198" t="s">
        <v>491</v>
      </c>
      <c r="G6" s="168"/>
      <c r="H6" s="168"/>
      <c r="I6" s="82"/>
    </row>
    <row r="7" spans="1:9" s="83" customFormat="1" ht="71.25" customHeight="1">
      <c r="A7" s="82"/>
      <c r="B7" s="198"/>
      <c r="C7" s="199"/>
      <c r="D7" s="166"/>
      <c r="E7" s="167"/>
      <c r="F7" s="167"/>
      <c r="G7" s="84" t="s">
        <v>509</v>
      </c>
      <c r="H7" s="84" t="s">
        <v>135</v>
      </c>
      <c r="I7" s="82"/>
    </row>
    <row r="8" spans="1:9" s="88" customFormat="1" ht="16.5" customHeight="1">
      <c r="A8" s="85"/>
      <c r="B8" s="86">
        <v>1</v>
      </c>
      <c r="C8" s="87">
        <v>2</v>
      </c>
      <c r="D8" s="147">
        <v>3</v>
      </c>
      <c r="E8" s="87">
        <v>4</v>
      </c>
      <c r="F8" s="87">
        <v>5</v>
      </c>
      <c r="G8" s="87">
        <v>6</v>
      </c>
      <c r="H8" s="87">
        <v>7</v>
      </c>
      <c r="I8" s="85"/>
    </row>
    <row r="9" spans="1:9" ht="22.5" customHeight="1">
      <c r="A9" s="77"/>
      <c r="B9" s="193" t="s">
        <v>136</v>
      </c>
      <c r="C9" s="163"/>
      <c r="D9" s="163"/>
      <c r="E9" s="163"/>
      <c r="F9" s="163"/>
      <c r="G9" s="163"/>
      <c r="H9" s="163"/>
      <c r="I9" s="77"/>
    </row>
    <row r="10" spans="1:9" ht="14.25">
      <c r="A10" s="77"/>
      <c r="B10" s="89" t="s">
        <v>2</v>
      </c>
      <c r="C10" s="120" t="s">
        <v>3</v>
      </c>
      <c r="D10" s="148">
        <f>D11+D24+D30+D32+D34+D36+D38+D40+D44+D56+D58+D61+D63+D65+D67+D69+D73+D75+D77+D79+D81+D52+D54+D71+D42</f>
        <v>70847700</v>
      </c>
      <c r="E10" s="26">
        <f>E11+E24+E30+E32+E34+E36+E38+E40+E44+E56+E58+E61+E63+E65+E67+E69+E73+E75+E77+E79+E81+E52+E54+E71+E42</f>
        <v>72559346.24</v>
      </c>
      <c r="F10" s="26">
        <f>F11+F24+F30+F32+F34+F36+F38+F40+F44+F56+F58+F61+F63+F65+F67+F69+F73+F75+F77+F79+F81+F52+F54+F71+F42</f>
        <v>70785602.33</v>
      </c>
      <c r="G10" s="27">
        <f aca="true" t="shared" si="0" ref="G10:G84">F10/D10*100</f>
        <v>99.91235047856176</v>
      </c>
      <c r="H10" s="27">
        <f aca="true" t="shared" si="1" ref="H10:H84">F10/E10*100</f>
        <v>97.55545770198495</v>
      </c>
      <c r="I10" s="77"/>
    </row>
    <row r="11" spans="1:9" ht="72">
      <c r="A11" s="77"/>
      <c r="B11" s="89" t="s">
        <v>4</v>
      </c>
      <c r="C11" s="120" t="s">
        <v>5</v>
      </c>
      <c r="D11" s="148">
        <f>SUM(D12:D23)</f>
        <v>30019100</v>
      </c>
      <c r="E11" s="26">
        <f>SUM(E12:E23)</f>
        <v>27202800</v>
      </c>
      <c r="F11" s="26">
        <f>SUM(F12:F23)</f>
        <v>26148079.56</v>
      </c>
      <c r="G11" s="27">
        <f t="shared" si="0"/>
        <v>87.10480847193953</v>
      </c>
      <c r="H11" s="27">
        <f t="shared" si="1"/>
        <v>96.12275045215934</v>
      </c>
      <c r="I11" s="77"/>
    </row>
    <row r="12" spans="1:9" ht="14.25">
      <c r="A12" s="77"/>
      <c r="B12" s="91" t="s">
        <v>6</v>
      </c>
      <c r="C12" s="121" t="s">
        <v>7</v>
      </c>
      <c r="D12" s="149">
        <v>23580100</v>
      </c>
      <c r="E12" s="39">
        <v>19582500</v>
      </c>
      <c r="F12" s="39">
        <v>19537484.4</v>
      </c>
      <c r="G12" s="43">
        <f t="shared" si="0"/>
        <v>82.85581655718168</v>
      </c>
      <c r="H12" s="43">
        <f t="shared" si="1"/>
        <v>99.77012332439678</v>
      </c>
      <c r="I12" s="77"/>
    </row>
    <row r="13" spans="1:9" ht="14.25">
      <c r="A13" s="77"/>
      <c r="B13" s="91" t="s">
        <v>8</v>
      </c>
      <c r="C13" s="121" t="s">
        <v>9</v>
      </c>
      <c r="D13" s="149">
        <v>4554000</v>
      </c>
      <c r="E13" s="39">
        <v>4212800</v>
      </c>
      <c r="F13" s="39">
        <v>4034885.15</v>
      </c>
      <c r="G13" s="43">
        <f t="shared" si="0"/>
        <v>88.60090360122969</v>
      </c>
      <c r="H13" s="43">
        <f t="shared" si="1"/>
        <v>95.77680283896696</v>
      </c>
      <c r="I13" s="77"/>
    </row>
    <row r="14" spans="1:9" ht="14.25">
      <c r="A14" s="77"/>
      <c r="B14" s="91" t="s">
        <v>10</v>
      </c>
      <c r="C14" s="121" t="s">
        <v>11</v>
      </c>
      <c r="D14" s="149">
        <v>160000</v>
      </c>
      <c r="E14" s="39">
        <v>196000</v>
      </c>
      <c r="F14" s="39">
        <v>137793.34</v>
      </c>
      <c r="G14" s="43">
        <f t="shared" si="0"/>
        <v>86.12083750000001</v>
      </c>
      <c r="H14" s="43">
        <f t="shared" si="1"/>
        <v>70.30272448979592</v>
      </c>
      <c r="I14" s="77"/>
    </row>
    <row r="15" spans="1:9" ht="14.25">
      <c r="A15" s="77"/>
      <c r="B15" s="91" t="s">
        <v>12</v>
      </c>
      <c r="C15" s="121" t="s">
        <v>13</v>
      </c>
      <c r="D15" s="149">
        <v>200000</v>
      </c>
      <c r="E15" s="39">
        <v>856300</v>
      </c>
      <c r="F15" s="39">
        <v>811102.19</v>
      </c>
      <c r="G15" s="43">
        <f t="shared" si="0"/>
        <v>405.551095</v>
      </c>
      <c r="H15" s="43">
        <f t="shared" si="1"/>
        <v>94.72173186967183</v>
      </c>
      <c r="I15" s="77"/>
    </row>
    <row r="16" spans="1:9" ht="14.25">
      <c r="A16" s="77"/>
      <c r="B16" s="91" t="s">
        <v>14</v>
      </c>
      <c r="C16" s="121" t="s">
        <v>15</v>
      </c>
      <c r="D16" s="149">
        <v>5000</v>
      </c>
      <c r="E16" s="39">
        <v>10000</v>
      </c>
      <c r="F16" s="39">
        <v>7879.48</v>
      </c>
      <c r="G16" s="43">
        <f t="shared" si="0"/>
        <v>157.5896</v>
      </c>
      <c r="H16" s="43">
        <f t="shared" si="1"/>
        <v>78.7948</v>
      </c>
      <c r="I16" s="77"/>
    </row>
    <row r="17" spans="1:9" ht="14.25">
      <c r="A17" s="77"/>
      <c r="B17" s="91" t="s">
        <v>16</v>
      </c>
      <c r="C17" s="121" t="s">
        <v>17</v>
      </c>
      <c r="D17" s="149">
        <v>270000</v>
      </c>
      <c r="E17" s="39">
        <v>722200</v>
      </c>
      <c r="F17" s="39">
        <v>567897.26</v>
      </c>
      <c r="G17" s="43">
        <f t="shared" si="0"/>
        <v>210.3323185185185</v>
      </c>
      <c r="H17" s="43">
        <f t="shared" si="1"/>
        <v>78.63434782608695</v>
      </c>
      <c r="I17" s="77"/>
    </row>
    <row r="18" spans="1:9" ht="14.25">
      <c r="A18" s="77"/>
      <c r="B18" s="91" t="s">
        <v>18</v>
      </c>
      <c r="C18" s="121" t="s">
        <v>19</v>
      </c>
      <c r="D18" s="149">
        <v>70000</v>
      </c>
      <c r="E18" s="39">
        <v>91000</v>
      </c>
      <c r="F18" s="39">
        <v>80841.48</v>
      </c>
      <c r="G18" s="43">
        <f t="shared" si="0"/>
        <v>115.48782857142857</v>
      </c>
      <c r="H18" s="43">
        <f t="shared" si="1"/>
        <v>88.8367912087912</v>
      </c>
      <c r="I18" s="77"/>
    </row>
    <row r="19" spans="1:9" ht="14.25">
      <c r="A19" s="77"/>
      <c r="B19" s="91" t="s">
        <v>20</v>
      </c>
      <c r="C19" s="121" t="s">
        <v>21</v>
      </c>
      <c r="D19" s="149">
        <v>280000</v>
      </c>
      <c r="E19" s="39">
        <v>620000</v>
      </c>
      <c r="F19" s="39">
        <v>572228.4</v>
      </c>
      <c r="G19" s="43">
        <f t="shared" si="0"/>
        <v>204.3672857142857</v>
      </c>
      <c r="H19" s="43">
        <f t="shared" si="1"/>
        <v>92.29490322580645</v>
      </c>
      <c r="I19" s="77"/>
    </row>
    <row r="20" spans="1:9" ht="14.25">
      <c r="A20" s="77"/>
      <c r="B20" s="91" t="s">
        <v>22</v>
      </c>
      <c r="C20" s="121" t="s">
        <v>23</v>
      </c>
      <c r="D20" s="149">
        <v>900000</v>
      </c>
      <c r="E20" s="39">
        <v>900000</v>
      </c>
      <c r="F20" s="39">
        <v>386112.49</v>
      </c>
      <c r="G20" s="43">
        <f t="shared" si="0"/>
        <v>42.90138777777778</v>
      </c>
      <c r="H20" s="43">
        <f t="shared" si="1"/>
        <v>42.90138777777778</v>
      </c>
      <c r="I20" s="77"/>
    </row>
    <row r="21" spans="1:9" ht="28.5" hidden="1">
      <c r="A21" s="77"/>
      <c r="B21" s="91" t="s">
        <v>24</v>
      </c>
      <c r="C21" s="121" t="s">
        <v>25</v>
      </c>
      <c r="D21" s="149"/>
      <c r="E21" s="39"/>
      <c r="F21" s="39"/>
      <c r="G21" s="43" t="e">
        <f t="shared" si="0"/>
        <v>#DIV/0!</v>
      </c>
      <c r="H21" s="43" t="e">
        <f t="shared" si="1"/>
        <v>#DIV/0!</v>
      </c>
      <c r="I21" s="77"/>
    </row>
    <row r="22" spans="1:9" ht="27" customHeight="1" hidden="1">
      <c r="A22" s="77"/>
      <c r="B22" s="91" t="s">
        <v>26</v>
      </c>
      <c r="C22" s="121" t="s">
        <v>27</v>
      </c>
      <c r="D22" s="149"/>
      <c r="E22" s="39"/>
      <c r="F22" s="39"/>
      <c r="G22" s="43" t="e">
        <f t="shared" si="0"/>
        <v>#DIV/0!</v>
      </c>
      <c r="H22" s="43" t="e">
        <f t="shared" si="1"/>
        <v>#DIV/0!</v>
      </c>
      <c r="I22" s="77"/>
    </row>
    <row r="23" spans="1:9" ht="14.25">
      <c r="A23" s="77"/>
      <c r="B23" s="91" t="s">
        <v>28</v>
      </c>
      <c r="C23" s="121" t="s">
        <v>29</v>
      </c>
      <c r="D23" s="149">
        <v>0</v>
      </c>
      <c r="E23" s="39">
        <v>12000</v>
      </c>
      <c r="F23" s="39">
        <v>11855.37</v>
      </c>
      <c r="G23" s="43">
        <v>0</v>
      </c>
      <c r="H23" s="43">
        <f t="shared" si="1"/>
        <v>98.79475000000001</v>
      </c>
      <c r="I23" s="77"/>
    </row>
    <row r="24" spans="1:9" ht="14.25">
      <c r="A24" s="77"/>
      <c r="B24" s="89" t="s">
        <v>30</v>
      </c>
      <c r="C24" s="90" t="s">
        <v>31</v>
      </c>
      <c r="D24" s="148">
        <f>SUM(D25:D29)</f>
        <v>268300</v>
      </c>
      <c r="E24" s="26">
        <f>SUM(E25:E29)</f>
        <v>250500</v>
      </c>
      <c r="F24" s="26">
        <f>SUM(F25:F29)</f>
        <v>200981.87000000002</v>
      </c>
      <c r="G24" s="27">
        <f t="shared" si="0"/>
        <v>74.90938128960121</v>
      </c>
      <c r="H24" s="27">
        <f t="shared" si="1"/>
        <v>80.23228343313374</v>
      </c>
      <c r="I24" s="77"/>
    </row>
    <row r="25" spans="1:9" ht="14.25">
      <c r="A25" s="77"/>
      <c r="B25" s="91" t="s">
        <v>6</v>
      </c>
      <c r="C25" s="121" t="s">
        <v>7</v>
      </c>
      <c r="D25" s="149">
        <v>0</v>
      </c>
      <c r="E25" s="39">
        <v>133265</v>
      </c>
      <c r="F25" s="39">
        <v>133256.95</v>
      </c>
      <c r="G25" s="43">
        <v>0</v>
      </c>
      <c r="H25" s="43">
        <f>F25/E25*100</f>
        <v>99.99395940419465</v>
      </c>
      <c r="I25" s="77"/>
    </row>
    <row r="26" spans="1:9" ht="14.25">
      <c r="A26" s="77"/>
      <c r="B26" s="91" t="s">
        <v>8</v>
      </c>
      <c r="C26" s="121" t="s">
        <v>9</v>
      </c>
      <c r="D26" s="149">
        <v>0</v>
      </c>
      <c r="E26" s="39">
        <v>24500</v>
      </c>
      <c r="F26" s="39">
        <v>24500</v>
      </c>
      <c r="G26" s="43">
        <v>0</v>
      </c>
      <c r="H26" s="43">
        <f>F26/E26*100</f>
        <v>100</v>
      </c>
      <c r="I26" s="77"/>
    </row>
    <row r="27" spans="1:9" ht="14.25">
      <c r="A27" s="77"/>
      <c r="B27" s="91" t="s">
        <v>12</v>
      </c>
      <c r="C27" s="121" t="s">
        <v>13</v>
      </c>
      <c r="D27" s="149">
        <v>0</v>
      </c>
      <c r="E27" s="39">
        <v>275</v>
      </c>
      <c r="F27" s="39">
        <v>94.92</v>
      </c>
      <c r="G27" s="43">
        <v>0</v>
      </c>
      <c r="H27" s="43">
        <f>F27/E27*100</f>
        <v>34.51636363636364</v>
      </c>
      <c r="I27" s="77"/>
    </row>
    <row r="28" spans="1:9" ht="30" customHeight="1">
      <c r="A28" s="77"/>
      <c r="B28" s="91" t="s">
        <v>26</v>
      </c>
      <c r="C28" s="121" t="s">
        <v>27</v>
      </c>
      <c r="D28" s="149">
        <v>100000</v>
      </c>
      <c r="E28" s="39">
        <v>79000</v>
      </c>
      <c r="F28" s="39">
        <v>29670</v>
      </c>
      <c r="G28" s="43">
        <f t="shared" si="0"/>
        <v>29.67</v>
      </c>
      <c r="H28" s="43">
        <f t="shared" si="1"/>
        <v>37.55696202531645</v>
      </c>
      <c r="I28" s="77"/>
    </row>
    <row r="29" spans="1:9" ht="28.5">
      <c r="A29" s="77"/>
      <c r="B29" s="91" t="s">
        <v>32</v>
      </c>
      <c r="C29" s="121" t="s">
        <v>33</v>
      </c>
      <c r="D29" s="149">
        <v>168300</v>
      </c>
      <c r="E29" s="39">
        <v>13460</v>
      </c>
      <c r="F29" s="39">
        <v>13460</v>
      </c>
      <c r="G29" s="43">
        <f t="shared" si="0"/>
        <v>7.997623291740939</v>
      </c>
      <c r="H29" s="43">
        <f t="shared" si="1"/>
        <v>100</v>
      </c>
      <c r="I29" s="77"/>
    </row>
    <row r="30" spans="1:9" ht="28.5">
      <c r="A30" s="77"/>
      <c r="B30" s="89" t="s">
        <v>34</v>
      </c>
      <c r="C30" s="90" t="s">
        <v>35</v>
      </c>
      <c r="D30" s="148">
        <f>SUM(D31)</f>
        <v>4450000</v>
      </c>
      <c r="E30" s="26">
        <f>SUM(E31)</f>
        <v>7317570</v>
      </c>
      <c r="F30" s="26">
        <f>SUM(F31)</f>
        <v>7184989.99</v>
      </c>
      <c r="G30" s="27">
        <f t="shared" si="0"/>
        <v>161.46044921348314</v>
      </c>
      <c r="H30" s="27">
        <f t="shared" si="1"/>
        <v>98.18819621814345</v>
      </c>
      <c r="I30" s="77"/>
    </row>
    <row r="31" spans="1:9" ht="28.5">
      <c r="A31" s="77"/>
      <c r="B31" s="91" t="s">
        <v>32</v>
      </c>
      <c r="C31" s="121" t="s">
        <v>33</v>
      </c>
      <c r="D31" s="149">
        <v>4450000</v>
      </c>
      <c r="E31" s="39">
        <v>7317570</v>
      </c>
      <c r="F31" s="39">
        <v>7184989.99</v>
      </c>
      <c r="G31" s="43">
        <f t="shared" si="0"/>
        <v>161.46044921348314</v>
      </c>
      <c r="H31" s="43">
        <f t="shared" si="1"/>
        <v>98.18819621814345</v>
      </c>
      <c r="I31" s="77"/>
    </row>
    <row r="32" spans="1:9" ht="42.75">
      <c r="A32" s="77"/>
      <c r="B32" s="89" t="s">
        <v>36</v>
      </c>
      <c r="C32" s="90" t="s">
        <v>37</v>
      </c>
      <c r="D32" s="148">
        <f>SUM(D33)</f>
        <v>1375000</v>
      </c>
      <c r="E32" s="26">
        <f>SUM(E33)</f>
        <v>2102149</v>
      </c>
      <c r="F32" s="26">
        <f>SUM(F33)</f>
        <v>1977144.35</v>
      </c>
      <c r="G32" s="27">
        <f t="shared" si="0"/>
        <v>143.79231636363636</v>
      </c>
      <c r="H32" s="27">
        <f t="shared" si="1"/>
        <v>94.05348288822533</v>
      </c>
      <c r="I32" s="77"/>
    </row>
    <row r="33" spans="1:9" ht="28.5">
      <c r="A33" s="77"/>
      <c r="B33" s="91" t="s">
        <v>32</v>
      </c>
      <c r="C33" s="121" t="s">
        <v>33</v>
      </c>
      <c r="D33" s="149">
        <v>1375000</v>
      </c>
      <c r="E33" s="39">
        <v>2102149</v>
      </c>
      <c r="F33" s="39">
        <v>1977144.35</v>
      </c>
      <c r="G33" s="43">
        <f t="shared" si="0"/>
        <v>143.79231636363636</v>
      </c>
      <c r="H33" s="43">
        <f t="shared" si="1"/>
        <v>94.05348288822533</v>
      </c>
      <c r="I33" s="77"/>
    </row>
    <row r="34" spans="1:9" ht="28.5" hidden="1">
      <c r="A34" s="77"/>
      <c r="B34" s="89" t="s">
        <v>38</v>
      </c>
      <c r="C34" s="90" t="s">
        <v>39</v>
      </c>
      <c r="D34" s="148">
        <f>SUM(D35)</f>
        <v>0</v>
      </c>
      <c r="E34" s="26">
        <f>SUM(E35)</f>
        <v>0</v>
      </c>
      <c r="F34" s="26">
        <f>SUM(F35)</f>
        <v>0</v>
      </c>
      <c r="G34" s="27" t="e">
        <f t="shared" si="0"/>
        <v>#DIV/0!</v>
      </c>
      <c r="H34" s="27" t="e">
        <f t="shared" si="1"/>
        <v>#DIV/0!</v>
      </c>
      <c r="I34" s="77"/>
    </row>
    <row r="35" spans="1:9" ht="14.25" hidden="1">
      <c r="A35" s="77"/>
      <c r="B35" s="91" t="s">
        <v>40</v>
      </c>
      <c r="C35" s="121" t="s">
        <v>41</v>
      </c>
      <c r="D35" s="149"/>
      <c r="E35" s="39"/>
      <c r="F35" s="39"/>
      <c r="G35" s="43" t="e">
        <f t="shared" si="0"/>
        <v>#DIV/0!</v>
      </c>
      <c r="H35" s="43" t="e">
        <f t="shared" si="1"/>
        <v>#DIV/0!</v>
      </c>
      <c r="I35" s="77"/>
    </row>
    <row r="36" spans="1:9" ht="20.25" customHeight="1">
      <c r="A36" s="77"/>
      <c r="B36" s="89" t="s">
        <v>42</v>
      </c>
      <c r="C36" s="90" t="s">
        <v>43</v>
      </c>
      <c r="D36" s="148">
        <f>SUM(D37)</f>
        <v>50000</v>
      </c>
      <c r="E36" s="26">
        <f>SUM(E37)</f>
        <v>150000</v>
      </c>
      <c r="F36" s="26">
        <f>SUM(F37)</f>
        <v>48090</v>
      </c>
      <c r="G36" s="27">
        <f t="shared" si="0"/>
        <v>96.17999999999999</v>
      </c>
      <c r="H36" s="27">
        <f t="shared" si="1"/>
        <v>32.06</v>
      </c>
      <c r="I36" s="77"/>
    </row>
    <row r="37" spans="1:9" ht="33.75" customHeight="1">
      <c r="A37" s="77"/>
      <c r="B37" s="91" t="s">
        <v>26</v>
      </c>
      <c r="C37" s="121" t="s">
        <v>27</v>
      </c>
      <c r="D37" s="149">
        <v>50000</v>
      </c>
      <c r="E37" s="39">
        <v>150000</v>
      </c>
      <c r="F37" s="39">
        <v>48090</v>
      </c>
      <c r="G37" s="43">
        <f t="shared" si="0"/>
        <v>96.17999999999999</v>
      </c>
      <c r="H37" s="43">
        <f t="shared" si="1"/>
        <v>32.06</v>
      </c>
      <c r="I37" s="77"/>
    </row>
    <row r="38" spans="1:9" ht="42.75">
      <c r="A38" s="77"/>
      <c r="B38" s="89" t="s">
        <v>44</v>
      </c>
      <c r="C38" s="90" t="s">
        <v>45</v>
      </c>
      <c r="D38" s="148">
        <f>SUM(D39)</f>
        <v>3500</v>
      </c>
      <c r="E38" s="26">
        <f>SUM(E39)</f>
        <v>0</v>
      </c>
      <c r="F38" s="26">
        <f>SUM(F39)</f>
        <v>0</v>
      </c>
      <c r="G38" s="27">
        <f t="shared" si="0"/>
        <v>0</v>
      </c>
      <c r="H38" s="27">
        <v>0</v>
      </c>
      <c r="I38" s="77"/>
    </row>
    <row r="39" spans="1:9" ht="33" customHeight="1">
      <c r="A39" s="77"/>
      <c r="B39" s="91">
        <v>2610</v>
      </c>
      <c r="C39" s="121" t="s">
        <v>33</v>
      </c>
      <c r="D39" s="149">
        <v>3500</v>
      </c>
      <c r="E39" s="39">
        <v>0</v>
      </c>
      <c r="F39" s="39">
        <v>0</v>
      </c>
      <c r="G39" s="43">
        <f t="shared" si="0"/>
        <v>0</v>
      </c>
      <c r="H39" s="43">
        <v>0</v>
      </c>
      <c r="I39" s="77"/>
    </row>
    <row r="40" spans="1:9" ht="42.75">
      <c r="A40" s="77"/>
      <c r="B40" s="89" t="s">
        <v>46</v>
      </c>
      <c r="C40" s="90" t="s">
        <v>47</v>
      </c>
      <c r="D40" s="148">
        <f>SUM(D41)</f>
        <v>874700</v>
      </c>
      <c r="E40" s="26">
        <f>SUM(E41)</f>
        <v>0</v>
      </c>
      <c r="F40" s="26">
        <f>SUM(F41)</f>
        <v>0</v>
      </c>
      <c r="G40" s="27">
        <f t="shared" si="0"/>
        <v>0</v>
      </c>
      <c r="H40" s="27">
        <v>0</v>
      </c>
      <c r="I40" s="77"/>
    </row>
    <row r="41" spans="1:9" ht="14.25">
      <c r="A41" s="77"/>
      <c r="B41" s="91" t="s">
        <v>40</v>
      </c>
      <c r="C41" s="121" t="s">
        <v>41</v>
      </c>
      <c r="D41" s="149">
        <v>874700</v>
      </c>
      <c r="E41" s="39">
        <v>0</v>
      </c>
      <c r="F41" s="39">
        <v>0</v>
      </c>
      <c r="G41" s="43">
        <f t="shared" si="0"/>
        <v>0</v>
      </c>
      <c r="H41" s="43">
        <v>0</v>
      </c>
      <c r="I41" s="77"/>
    </row>
    <row r="42" spans="1:9" ht="28.5">
      <c r="A42" s="77"/>
      <c r="B42" s="92" t="s">
        <v>478</v>
      </c>
      <c r="C42" s="90" t="s">
        <v>347</v>
      </c>
      <c r="D42" s="148">
        <f>SUM(D43)</f>
        <v>0</v>
      </c>
      <c r="E42" s="26">
        <f>SUM(E43)</f>
        <v>54500</v>
      </c>
      <c r="F42" s="26">
        <f>SUM(F43)</f>
        <v>6400</v>
      </c>
      <c r="G42" s="27">
        <v>0</v>
      </c>
      <c r="H42" s="27">
        <f t="shared" si="1"/>
        <v>11.743119266055047</v>
      </c>
      <c r="I42" s="77"/>
    </row>
    <row r="43" spans="1:9" ht="14.25">
      <c r="A43" s="77"/>
      <c r="B43" s="91" t="s">
        <v>40</v>
      </c>
      <c r="C43" s="121" t="s">
        <v>41</v>
      </c>
      <c r="D43" s="149">
        <v>0</v>
      </c>
      <c r="E43" s="39">
        <v>54500</v>
      </c>
      <c r="F43" s="39">
        <v>6400</v>
      </c>
      <c r="G43" s="43">
        <v>0</v>
      </c>
      <c r="H43" s="43">
        <f t="shared" si="1"/>
        <v>11.743119266055047</v>
      </c>
      <c r="I43" s="77"/>
    </row>
    <row r="44" spans="1:9" ht="28.5">
      <c r="A44" s="77"/>
      <c r="B44" s="89" t="s">
        <v>48</v>
      </c>
      <c r="C44" s="90" t="s">
        <v>49</v>
      </c>
      <c r="D44" s="148">
        <f>SUM(D45:D51)</f>
        <v>1661100</v>
      </c>
      <c r="E44" s="26">
        <f>SUM(E45:E51)</f>
        <v>563215.73</v>
      </c>
      <c r="F44" s="26">
        <f>SUM(F45:F51)</f>
        <v>563215.73</v>
      </c>
      <c r="G44" s="27">
        <f t="shared" si="0"/>
        <v>33.906190476190474</v>
      </c>
      <c r="H44" s="27">
        <f t="shared" si="1"/>
        <v>100</v>
      </c>
      <c r="I44" s="77"/>
    </row>
    <row r="45" spans="1:9" ht="14.25">
      <c r="A45" s="77"/>
      <c r="B45" s="91" t="s">
        <v>6</v>
      </c>
      <c r="C45" s="121" t="s">
        <v>7</v>
      </c>
      <c r="D45" s="149">
        <v>1324700</v>
      </c>
      <c r="E45" s="39">
        <v>469038.94</v>
      </c>
      <c r="F45" s="39">
        <v>469038.94</v>
      </c>
      <c r="G45" s="43">
        <f t="shared" si="0"/>
        <v>35.407182003472485</v>
      </c>
      <c r="H45" s="43">
        <f t="shared" si="1"/>
        <v>100</v>
      </c>
      <c r="I45" s="77"/>
    </row>
    <row r="46" spans="1:9" ht="14.25">
      <c r="A46" s="77"/>
      <c r="B46" s="91" t="s">
        <v>8</v>
      </c>
      <c r="C46" s="121" t="s">
        <v>9</v>
      </c>
      <c r="D46" s="149">
        <v>291400</v>
      </c>
      <c r="E46" s="39">
        <v>91704.79</v>
      </c>
      <c r="F46" s="39">
        <v>91704.79</v>
      </c>
      <c r="G46" s="43">
        <f t="shared" si="0"/>
        <v>31.470415236787918</v>
      </c>
      <c r="H46" s="43">
        <f t="shared" si="1"/>
        <v>100</v>
      </c>
      <c r="I46" s="77"/>
    </row>
    <row r="47" spans="1:9" ht="14.25">
      <c r="A47" s="77"/>
      <c r="B47" s="91" t="s">
        <v>10</v>
      </c>
      <c r="C47" s="121" t="s">
        <v>11</v>
      </c>
      <c r="D47" s="149">
        <v>30000</v>
      </c>
      <c r="E47" s="39">
        <v>2472</v>
      </c>
      <c r="F47" s="39">
        <v>2472</v>
      </c>
      <c r="G47" s="43">
        <f t="shared" si="0"/>
        <v>8.24</v>
      </c>
      <c r="H47" s="43">
        <f t="shared" si="1"/>
        <v>100</v>
      </c>
      <c r="I47" s="77"/>
    </row>
    <row r="48" spans="1:9" ht="14.25">
      <c r="A48" s="77"/>
      <c r="B48" s="91" t="s">
        <v>12</v>
      </c>
      <c r="C48" s="121" t="s">
        <v>13</v>
      </c>
      <c r="D48" s="149">
        <v>5000</v>
      </c>
      <c r="E48" s="39">
        <v>0</v>
      </c>
      <c r="F48" s="39">
        <v>0</v>
      </c>
      <c r="G48" s="43">
        <f t="shared" si="0"/>
        <v>0</v>
      </c>
      <c r="H48" s="43">
        <v>0</v>
      </c>
      <c r="I48" s="77"/>
    </row>
    <row r="49" spans="1:9" ht="14.25">
      <c r="A49" s="77"/>
      <c r="B49" s="91" t="s">
        <v>16</v>
      </c>
      <c r="C49" s="121" t="s">
        <v>17</v>
      </c>
      <c r="D49" s="149">
        <v>5500</v>
      </c>
      <c r="E49" s="39">
        <v>0</v>
      </c>
      <c r="F49" s="39">
        <v>0</v>
      </c>
      <c r="G49" s="43">
        <f t="shared" si="0"/>
        <v>0</v>
      </c>
      <c r="H49" s="43">
        <v>0</v>
      </c>
      <c r="I49" s="77"/>
    </row>
    <row r="50" spans="1:9" ht="14.25">
      <c r="A50" s="77"/>
      <c r="B50" s="91" t="s">
        <v>18</v>
      </c>
      <c r="C50" s="121" t="s">
        <v>19</v>
      </c>
      <c r="D50" s="149">
        <v>1000</v>
      </c>
      <c r="E50" s="39">
        <v>0</v>
      </c>
      <c r="F50" s="39">
        <v>0</v>
      </c>
      <c r="G50" s="43">
        <f t="shared" si="0"/>
        <v>0</v>
      </c>
      <c r="H50" s="43">
        <v>0</v>
      </c>
      <c r="I50" s="77"/>
    </row>
    <row r="51" spans="1:9" ht="14.25">
      <c r="A51" s="77"/>
      <c r="B51" s="91" t="s">
        <v>20</v>
      </c>
      <c r="C51" s="121" t="s">
        <v>21</v>
      </c>
      <c r="D51" s="149">
        <v>3500</v>
      </c>
      <c r="E51" s="39">
        <v>0</v>
      </c>
      <c r="F51" s="39">
        <v>0</v>
      </c>
      <c r="G51" s="43">
        <f t="shared" si="0"/>
        <v>0</v>
      </c>
      <c r="H51" s="43">
        <v>0</v>
      </c>
      <c r="I51" s="77"/>
    </row>
    <row r="52" spans="1:9" ht="72" hidden="1">
      <c r="A52" s="77"/>
      <c r="B52" s="92" t="s">
        <v>326</v>
      </c>
      <c r="C52" s="90" t="s">
        <v>325</v>
      </c>
      <c r="D52" s="148">
        <f>SUM(D53)</f>
        <v>0</v>
      </c>
      <c r="E52" s="26">
        <f>SUM(E53)</f>
        <v>0</v>
      </c>
      <c r="F52" s="26">
        <f>SUM(F53)</f>
        <v>0</v>
      </c>
      <c r="G52" s="27" t="e">
        <f>F52/D52*100</f>
        <v>#DIV/0!</v>
      </c>
      <c r="H52" s="27" t="e">
        <f>F52/E52*100</f>
        <v>#DIV/0!</v>
      </c>
      <c r="I52" s="77"/>
    </row>
    <row r="53" spans="1:9" ht="33" customHeight="1" hidden="1">
      <c r="A53" s="77"/>
      <c r="B53" s="91" t="s">
        <v>26</v>
      </c>
      <c r="C53" s="121" t="s">
        <v>27</v>
      </c>
      <c r="D53" s="149"/>
      <c r="E53" s="39"/>
      <c r="F53" s="39">
        <v>0</v>
      </c>
      <c r="G53" s="43" t="e">
        <f>F53/D53*100</f>
        <v>#DIV/0!</v>
      </c>
      <c r="H53" s="43" t="e">
        <f>F53/E53*100</f>
        <v>#DIV/0!</v>
      </c>
      <c r="I53" s="77"/>
    </row>
    <row r="54" spans="1:9" ht="86.25">
      <c r="A54" s="77"/>
      <c r="B54" s="92" t="s">
        <v>327</v>
      </c>
      <c r="C54" s="90" t="s">
        <v>328</v>
      </c>
      <c r="D54" s="148">
        <f>SUM(D55)</f>
        <v>135000</v>
      </c>
      <c r="E54" s="26">
        <f>SUM(E55)</f>
        <v>196421.75</v>
      </c>
      <c r="F54" s="26">
        <f>SUM(F55)</f>
        <v>196421.75</v>
      </c>
      <c r="G54" s="27">
        <f>F54/D54*100</f>
        <v>145.49759259259258</v>
      </c>
      <c r="H54" s="27">
        <f>F54/E54*100</f>
        <v>100</v>
      </c>
      <c r="I54" s="77"/>
    </row>
    <row r="55" spans="1:9" ht="14.25">
      <c r="A55" s="77"/>
      <c r="B55" s="91" t="s">
        <v>40</v>
      </c>
      <c r="C55" s="121" t="s">
        <v>41</v>
      </c>
      <c r="D55" s="149">
        <v>135000</v>
      </c>
      <c r="E55" s="39">
        <v>196421.75</v>
      </c>
      <c r="F55" s="39">
        <v>196421.75</v>
      </c>
      <c r="G55" s="43">
        <f>F55/D55*100</f>
        <v>145.49759259259258</v>
      </c>
      <c r="H55" s="43">
        <f>F55/E55*100</f>
        <v>100</v>
      </c>
      <c r="I55" s="77"/>
    </row>
    <row r="56" spans="1:9" ht="28.5">
      <c r="A56" s="77"/>
      <c r="B56" s="89" t="s">
        <v>50</v>
      </c>
      <c r="C56" s="90" t="s">
        <v>51</v>
      </c>
      <c r="D56" s="148">
        <f>SUM(D57)</f>
        <v>10253700</v>
      </c>
      <c r="E56" s="26">
        <f>SUM(E57)</f>
        <v>10903700</v>
      </c>
      <c r="F56" s="26">
        <f>SUM(F57)</f>
        <v>10903523.1</v>
      </c>
      <c r="G56" s="27">
        <f t="shared" si="0"/>
        <v>106.33744989613506</v>
      </c>
      <c r="H56" s="27">
        <f t="shared" si="1"/>
        <v>99.99837761493805</v>
      </c>
      <c r="I56" s="77"/>
    </row>
    <row r="57" spans="1:9" ht="28.5">
      <c r="A57" s="77"/>
      <c r="B57" s="91" t="s">
        <v>32</v>
      </c>
      <c r="C57" s="121" t="s">
        <v>33</v>
      </c>
      <c r="D57" s="149">
        <v>10253700</v>
      </c>
      <c r="E57" s="39">
        <v>10903700</v>
      </c>
      <c r="F57" s="39">
        <v>10903523.1</v>
      </c>
      <c r="G57" s="43">
        <f t="shared" si="0"/>
        <v>106.33744989613506</v>
      </c>
      <c r="H57" s="43">
        <f t="shared" si="1"/>
        <v>99.99837761493805</v>
      </c>
      <c r="I57" s="77"/>
    </row>
    <row r="58" spans="1:9" ht="28.5">
      <c r="A58" s="77"/>
      <c r="B58" s="89" t="s">
        <v>52</v>
      </c>
      <c r="C58" s="90" t="s">
        <v>53</v>
      </c>
      <c r="D58" s="148">
        <f>SUM(D59:D60)</f>
        <v>541000</v>
      </c>
      <c r="E58" s="26">
        <f>SUM(E59:E60)</f>
        <v>347240.76</v>
      </c>
      <c r="F58" s="26">
        <f>SUM(F59:F60)</f>
        <v>346194.03</v>
      </c>
      <c r="G58" s="27">
        <f t="shared" si="0"/>
        <v>63.99150277264326</v>
      </c>
      <c r="H58" s="27">
        <f t="shared" si="1"/>
        <v>99.69855785363447</v>
      </c>
      <c r="I58" s="77"/>
    </row>
    <row r="59" spans="1:9" ht="35.25" customHeight="1">
      <c r="A59" s="77"/>
      <c r="B59" s="91" t="s">
        <v>26</v>
      </c>
      <c r="C59" s="121" t="s">
        <v>27</v>
      </c>
      <c r="D59" s="149">
        <v>50000</v>
      </c>
      <c r="E59" s="39">
        <v>0</v>
      </c>
      <c r="F59" s="39">
        <v>0</v>
      </c>
      <c r="G59" s="43">
        <f t="shared" si="0"/>
        <v>0</v>
      </c>
      <c r="H59" s="43">
        <v>0</v>
      </c>
      <c r="I59" s="77"/>
    </row>
    <row r="60" spans="1:9" ht="14.25">
      <c r="A60" s="77"/>
      <c r="B60" s="91" t="s">
        <v>40</v>
      </c>
      <c r="C60" s="121" t="s">
        <v>41</v>
      </c>
      <c r="D60" s="149">
        <v>491000</v>
      </c>
      <c r="E60" s="39">
        <v>347240.76</v>
      </c>
      <c r="F60" s="39">
        <v>346194.03</v>
      </c>
      <c r="G60" s="43">
        <f t="shared" si="0"/>
        <v>70.50794908350306</v>
      </c>
      <c r="H60" s="43">
        <f t="shared" si="1"/>
        <v>99.69855785363447</v>
      </c>
      <c r="I60" s="77"/>
    </row>
    <row r="61" spans="1:9" ht="28.5">
      <c r="A61" s="77"/>
      <c r="B61" s="89" t="s">
        <v>54</v>
      </c>
      <c r="C61" s="90" t="s">
        <v>55</v>
      </c>
      <c r="D61" s="148">
        <f>SUM(D62)</f>
        <v>2640000</v>
      </c>
      <c r="E61" s="26">
        <f>SUM(E62)</f>
        <v>3040000</v>
      </c>
      <c r="F61" s="26">
        <f>SUM(F62)</f>
        <v>3039958</v>
      </c>
      <c r="G61" s="27">
        <f t="shared" si="0"/>
        <v>115.14992424242425</v>
      </c>
      <c r="H61" s="27">
        <f t="shared" si="1"/>
        <v>99.99861842105263</v>
      </c>
      <c r="I61" s="77"/>
    </row>
    <row r="62" spans="1:9" ht="28.5">
      <c r="A62" s="77"/>
      <c r="B62" s="91" t="s">
        <v>32</v>
      </c>
      <c r="C62" s="121" t="s">
        <v>33</v>
      </c>
      <c r="D62" s="149">
        <v>2640000</v>
      </c>
      <c r="E62" s="39">
        <v>3040000</v>
      </c>
      <c r="F62" s="39">
        <v>3039958</v>
      </c>
      <c r="G62" s="43">
        <f t="shared" si="0"/>
        <v>115.14992424242425</v>
      </c>
      <c r="H62" s="43">
        <f t="shared" si="1"/>
        <v>99.99861842105263</v>
      </c>
      <c r="I62" s="77"/>
    </row>
    <row r="63" spans="1:9" ht="14.25">
      <c r="A63" s="77"/>
      <c r="B63" s="89" t="s">
        <v>56</v>
      </c>
      <c r="C63" s="90" t="s">
        <v>57</v>
      </c>
      <c r="D63" s="148">
        <f>SUM(D64)</f>
        <v>17406300</v>
      </c>
      <c r="E63" s="26">
        <f>SUM(E64)</f>
        <v>18352500</v>
      </c>
      <c r="F63" s="26">
        <f>SUM(F64)</f>
        <v>18278920.35</v>
      </c>
      <c r="G63" s="27">
        <f t="shared" si="0"/>
        <v>105.01324434256563</v>
      </c>
      <c r="H63" s="27">
        <f t="shared" si="1"/>
        <v>99.59907560277892</v>
      </c>
      <c r="I63" s="77"/>
    </row>
    <row r="64" spans="1:9" ht="28.5">
      <c r="A64" s="77"/>
      <c r="B64" s="91" t="s">
        <v>32</v>
      </c>
      <c r="C64" s="121" t="s">
        <v>33</v>
      </c>
      <c r="D64" s="149">
        <v>17406300</v>
      </c>
      <c r="E64" s="39">
        <v>18352500</v>
      </c>
      <c r="F64" s="39">
        <v>18278920.35</v>
      </c>
      <c r="G64" s="43">
        <f t="shared" si="0"/>
        <v>105.01324434256563</v>
      </c>
      <c r="H64" s="43">
        <f t="shared" si="1"/>
        <v>99.59907560277892</v>
      </c>
      <c r="I64" s="77"/>
    </row>
    <row r="65" spans="1:9" ht="14.25">
      <c r="A65" s="77"/>
      <c r="B65" s="89" t="s">
        <v>58</v>
      </c>
      <c r="C65" s="90" t="s">
        <v>59</v>
      </c>
      <c r="D65" s="148">
        <f>SUM(D66)</f>
        <v>102000</v>
      </c>
      <c r="E65" s="26">
        <f>SUM(E66)</f>
        <v>102000</v>
      </c>
      <c r="F65" s="26">
        <f>SUM(F66)</f>
        <v>13500</v>
      </c>
      <c r="G65" s="27">
        <f t="shared" si="0"/>
        <v>13.23529411764706</v>
      </c>
      <c r="H65" s="27">
        <f t="shared" si="1"/>
        <v>13.23529411764706</v>
      </c>
      <c r="I65" s="77"/>
    </row>
    <row r="66" spans="1:9" ht="30" customHeight="1">
      <c r="A66" s="77"/>
      <c r="B66" s="91" t="s">
        <v>26</v>
      </c>
      <c r="C66" s="121" t="s">
        <v>27</v>
      </c>
      <c r="D66" s="149">
        <v>102000</v>
      </c>
      <c r="E66" s="39">
        <v>102000</v>
      </c>
      <c r="F66" s="39">
        <v>13500</v>
      </c>
      <c r="G66" s="43">
        <f t="shared" si="0"/>
        <v>13.23529411764706</v>
      </c>
      <c r="H66" s="43">
        <f t="shared" si="1"/>
        <v>13.23529411764706</v>
      </c>
      <c r="I66" s="77"/>
    </row>
    <row r="67" spans="1:9" ht="42.75">
      <c r="A67" s="77"/>
      <c r="B67" s="89" t="s">
        <v>60</v>
      </c>
      <c r="C67" s="90" t="s">
        <v>61</v>
      </c>
      <c r="D67" s="148">
        <f>SUM(D68)</f>
        <v>948000</v>
      </c>
      <c r="E67" s="26">
        <f>SUM(E68)</f>
        <v>948000</v>
      </c>
      <c r="F67" s="26">
        <f>SUM(F68)</f>
        <v>947926.33</v>
      </c>
      <c r="G67" s="27">
        <f t="shared" si="0"/>
        <v>99.99222890295358</v>
      </c>
      <c r="H67" s="27">
        <f t="shared" si="1"/>
        <v>99.99222890295358</v>
      </c>
      <c r="I67" s="77"/>
    </row>
    <row r="68" spans="1:9" ht="28.5">
      <c r="A68" s="77"/>
      <c r="B68" s="91" t="s">
        <v>32</v>
      </c>
      <c r="C68" s="121" t="s">
        <v>33</v>
      </c>
      <c r="D68" s="149">
        <v>948000</v>
      </c>
      <c r="E68" s="39">
        <v>948000</v>
      </c>
      <c r="F68" s="39">
        <v>947926.33</v>
      </c>
      <c r="G68" s="43">
        <f t="shared" si="0"/>
        <v>99.99222890295358</v>
      </c>
      <c r="H68" s="43">
        <f t="shared" si="1"/>
        <v>99.99222890295358</v>
      </c>
      <c r="I68" s="77"/>
    </row>
    <row r="69" spans="1:9" ht="28.5" hidden="1">
      <c r="A69" s="77"/>
      <c r="B69" s="89" t="s">
        <v>62</v>
      </c>
      <c r="C69" s="90" t="s">
        <v>63</v>
      </c>
      <c r="D69" s="148">
        <f>SUM(D70)</f>
        <v>0</v>
      </c>
      <c r="E69" s="26">
        <f>SUM(E70)</f>
        <v>0</v>
      </c>
      <c r="F69" s="26">
        <f>SUM(F70)</f>
        <v>0</v>
      </c>
      <c r="G69" s="27" t="e">
        <f t="shared" si="0"/>
        <v>#DIV/0!</v>
      </c>
      <c r="H69" s="27" t="e">
        <f t="shared" si="1"/>
        <v>#DIV/0!</v>
      </c>
      <c r="I69" s="77"/>
    </row>
    <row r="70" spans="1:9" ht="28.5" hidden="1">
      <c r="A70" s="77"/>
      <c r="B70" s="91" t="s">
        <v>32</v>
      </c>
      <c r="C70" s="121" t="s">
        <v>33</v>
      </c>
      <c r="D70" s="149"/>
      <c r="E70" s="39"/>
      <c r="F70" s="39">
        <v>0</v>
      </c>
      <c r="G70" s="43" t="e">
        <f t="shared" si="0"/>
        <v>#DIV/0!</v>
      </c>
      <c r="H70" s="43" t="e">
        <f t="shared" si="1"/>
        <v>#DIV/0!</v>
      </c>
      <c r="I70" s="77"/>
    </row>
    <row r="71" spans="1:9" ht="42.75" hidden="1">
      <c r="A71" s="77"/>
      <c r="B71" s="92" t="s">
        <v>329</v>
      </c>
      <c r="C71" s="90" t="s">
        <v>330</v>
      </c>
      <c r="D71" s="148">
        <f>SUM(D72)</f>
        <v>0</v>
      </c>
      <c r="E71" s="26">
        <f>SUM(E72)</f>
        <v>0</v>
      </c>
      <c r="F71" s="26">
        <f>SUM(F72)</f>
        <v>0</v>
      </c>
      <c r="G71" s="27" t="e">
        <f>F71/D71*100</f>
        <v>#DIV/0!</v>
      </c>
      <c r="H71" s="27" t="e">
        <f>F71/E71*100</f>
        <v>#DIV/0!</v>
      </c>
      <c r="I71" s="77"/>
    </row>
    <row r="72" spans="1:9" ht="14.25" hidden="1">
      <c r="A72" s="77"/>
      <c r="B72" s="91">
        <v>2240</v>
      </c>
      <c r="C72" s="121" t="s">
        <v>13</v>
      </c>
      <c r="D72" s="149"/>
      <c r="E72" s="39"/>
      <c r="F72" s="39">
        <v>0</v>
      </c>
      <c r="G72" s="43" t="e">
        <f>F72/D72*100</f>
        <v>#DIV/0!</v>
      </c>
      <c r="H72" s="43" t="e">
        <f>F72/E72*100</f>
        <v>#DIV/0!</v>
      </c>
      <c r="I72" s="77"/>
    </row>
    <row r="73" spans="1:9" ht="28.5">
      <c r="A73" s="77"/>
      <c r="B73" s="89" t="s">
        <v>64</v>
      </c>
      <c r="C73" s="90" t="s">
        <v>65</v>
      </c>
      <c r="D73" s="148">
        <f>SUM(D74)</f>
        <v>60000</v>
      </c>
      <c r="E73" s="26">
        <f>SUM(E74)</f>
        <v>60000</v>
      </c>
      <c r="F73" s="26">
        <f>SUM(F74)</f>
        <v>0</v>
      </c>
      <c r="G73" s="27">
        <f t="shared" si="0"/>
        <v>0</v>
      </c>
      <c r="H73" s="27">
        <v>0</v>
      </c>
      <c r="I73" s="77"/>
    </row>
    <row r="74" spans="1:9" ht="14.25">
      <c r="A74" s="77"/>
      <c r="B74" s="91" t="s">
        <v>28</v>
      </c>
      <c r="C74" s="121" t="s">
        <v>29</v>
      </c>
      <c r="D74" s="149">
        <v>60000</v>
      </c>
      <c r="E74" s="39">
        <v>60000</v>
      </c>
      <c r="F74" s="39">
        <v>0</v>
      </c>
      <c r="G74" s="43">
        <f t="shared" si="0"/>
        <v>0</v>
      </c>
      <c r="H74" s="43">
        <v>0</v>
      </c>
      <c r="I74" s="77"/>
    </row>
    <row r="75" spans="1:9" ht="32.25" customHeight="1">
      <c r="A75" s="77"/>
      <c r="B75" s="89">
        <v>218110</v>
      </c>
      <c r="C75" s="90" t="s">
        <v>489</v>
      </c>
      <c r="D75" s="148">
        <f>SUM(D76)</f>
        <v>0</v>
      </c>
      <c r="E75" s="26">
        <f>SUM(E76)</f>
        <v>18749</v>
      </c>
      <c r="F75" s="26">
        <f>SUM(F76)</f>
        <v>18749</v>
      </c>
      <c r="G75" s="27">
        <v>0</v>
      </c>
      <c r="H75" s="27">
        <f t="shared" si="1"/>
        <v>100</v>
      </c>
      <c r="I75" s="77"/>
    </row>
    <row r="76" spans="1:9" ht="14.25">
      <c r="A76" s="77"/>
      <c r="B76" s="91">
        <v>2210</v>
      </c>
      <c r="C76" s="121" t="s">
        <v>11</v>
      </c>
      <c r="D76" s="149">
        <v>0</v>
      </c>
      <c r="E76" s="39">
        <v>18749</v>
      </c>
      <c r="F76" s="39">
        <v>18749</v>
      </c>
      <c r="G76" s="43">
        <v>0</v>
      </c>
      <c r="H76" s="43">
        <f t="shared" si="1"/>
        <v>100</v>
      </c>
      <c r="I76" s="77"/>
    </row>
    <row r="77" spans="1:9" ht="28.5" hidden="1">
      <c r="A77" s="77"/>
      <c r="B77" s="89" t="s">
        <v>66</v>
      </c>
      <c r="C77" s="90" t="s">
        <v>67</v>
      </c>
      <c r="D77" s="148">
        <f>SUM(D78)</f>
        <v>0</v>
      </c>
      <c r="E77" s="26">
        <f>SUM(E78)</f>
        <v>0</v>
      </c>
      <c r="F77" s="26">
        <f>SUM(F78)</f>
        <v>0</v>
      </c>
      <c r="G77" s="27" t="e">
        <f t="shared" si="0"/>
        <v>#DIV/0!</v>
      </c>
      <c r="H77" s="27" t="e">
        <f t="shared" si="1"/>
        <v>#DIV/0!</v>
      </c>
      <c r="I77" s="77"/>
    </row>
    <row r="78" spans="1:9" ht="42.75" hidden="1">
      <c r="A78" s="77"/>
      <c r="B78" s="91" t="s">
        <v>26</v>
      </c>
      <c r="C78" s="121" t="s">
        <v>27</v>
      </c>
      <c r="D78" s="149"/>
      <c r="E78" s="39"/>
      <c r="F78" s="39"/>
      <c r="G78" s="43" t="e">
        <f t="shared" si="0"/>
        <v>#DIV/0!</v>
      </c>
      <c r="H78" s="43" t="e">
        <f t="shared" si="1"/>
        <v>#DIV/0!</v>
      </c>
      <c r="I78" s="77"/>
    </row>
    <row r="79" spans="1:9" ht="14.25">
      <c r="A79" s="77"/>
      <c r="B79" s="92" t="s">
        <v>479</v>
      </c>
      <c r="C79" s="90" t="s">
        <v>348</v>
      </c>
      <c r="D79" s="148">
        <f>SUM(D80)</f>
        <v>0</v>
      </c>
      <c r="E79" s="26">
        <f>SUM(E80)</f>
        <v>950000</v>
      </c>
      <c r="F79" s="26">
        <f>SUM(F80)</f>
        <v>911508.27</v>
      </c>
      <c r="G79" s="27">
        <v>0</v>
      </c>
      <c r="H79" s="27">
        <f>F79/E79*100</f>
        <v>95.94823894736842</v>
      </c>
      <c r="I79" s="77"/>
    </row>
    <row r="80" spans="1:9" ht="14.25">
      <c r="A80" s="77"/>
      <c r="B80" s="91">
        <v>2210</v>
      </c>
      <c r="C80" s="121" t="s">
        <v>11</v>
      </c>
      <c r="D80" s="149">
        <v>0</v>
      </c>
      <c r="E80" s="39">
        <v>950000</v>
      </c>
      <c r="F80" s="39">
        <v>911508.27</v>
      </c>
      <c r="G80" s="43">
        <v>0</v>
      </c>
      <c r="H80" s="43">
        <f>F80/E80*100</f>
        <v>95.94823894736842</v>
      </c>
      <c r="I80" s="77"/>
    </row>
    <row r="81" spans="1:9" ht="42.75">
      <c r="A81" s="77"/>
      <c r="B81" s="92" t="s">
        <v>480</v>
      </c>
      <c r="C81" s="90" t="s">
        <v>349</v>
      </c>
      <c r="D81" s="148">
        <f>SUM(D82)</f>
        <v>60000</v>
      </c>
      <c r="E81" s="26">
        <f>SUM(E82)</f>
        <v>0</v>
      </c>
      <c r="F81" s="26">
        <f>SUM(F82)</f>
        <v>0</v>
      </c>
      <c r="G81" s="27">
        <f t="shared" si="0"/>
        <v>0</v>
      </c>
      <c r="H81" s="27">
        <v>0</v>
      </c>
      <c r="I81" s="77"/>
    </row>
    <row r="82" spans="1:9" ht="28.5">
      <c r="A82" s="77"/>
      <c r="B82" s="91">
        <v>2620</v>
      </c>
      <c r="C82" s="121" t="s">
        <v>350</v>
      </c>
      <c r="D82" s="149">
        <v>60000</v>
      </c>
      <c r="E82" s="39">
        <v>0</v>
      </c>
      <c r="F82" s="39">
        <v>0</v>
      </c>
      <c r="G82" s="43">
        <f t="shared" si="0"/>
        <v>0</v>
      </c>
      <c r="H82" s="43">
        <v>0</v>
      </c>
      <c r="I82" s="77"/>
    </row>
    <row r="83" spans="1:9" ht="14.25">
      <c r="A83" s="77"/>
      <c r="B83" s="89" t="s">
        <v>68</v>
      </c>
      <c r="C83" s="90" t="s">
        <v>69</v>
      </c>
      <c r="D83" s="148">
        <f>D84+D88+D104+D122+D125+D133+D143+D147+D157+D160+D176+D183+D119+D169+D171+D180</f>
        <v>195007541</v>
      </c>
      <c r="E83" s="26">
        <f>E84+E88+E104+E122+E125+E133+E143+E147+E157+E160+E176+E183+E119+E169+E171+E180</f>
        <v>193842467.26999998</v>
      </c>
      <c r="F83" s="26">
        <f>F84+F88+F104+F122+F125+F133+F143+F147+F157+F160+F176+F183+F119+F169+F171+F180</f>
        <v>190588118.9</v>
      </c>
      <c r="G83" s="27">
        <f t="shared" si="0"/>
        <v>97.73371733352609</v>
      </c>
      <c r="H83" s="27">
        <f t="shared" si="1"/>
        <v>98.32113756297424</v>
      </c>
      <c r="I83" s="77"/>
    </row>
    <row r="84" spans="1:9" ht="42.75">
      <c r="A84" s="77"/>
      <c r="B84" s="89" t="s">
        <v>70</v>
      </c>
      <c r="C84" s="90" t="s">
        <v>71</v>
      </c>
      <c r="D84" s="148">
        <f>SUM(D85:D87)</f>
        <v>849000</v>
      </c>
      <c r="E84" s="26">
        <f>SUM(E85:E87)</f>
        <v>1148130</v>
      </c>
      <c r="F84" s="26">
        <f>SUM(F85:F87)</f>
        <v>1137967.8599999999</v>
      </c>
      <c r="G84" s="27">
        <f t="shared" si="0"/>
        <v>134.03626148409893</v>
      </c>
      <c r="H84" s="27">
        <f t="shared" si="1"/>
        <v>99.11489639674949</v>
      </c>
      <c r="I84" s="77"/>
    </row>
    <row r="85" spans="1:9" ht="14.25">
      <c r="A85" s="77"/>
      <c r="B85" s="91" t="s">
        <v>6</v>
      </c>
      <c r="C85" s="121" t="s">
        <v>7</v>
      </c>
      <c r="D85" s="149">
        <v>695900</v>
      </c>
      <c r="E85" s="39">
        <v>929300</v>
      </c>
      <c r="F85" s="39">
        <v>921148.23</v>
      </c>
      <c r="G85" s="43">
        <f aca="true" t="shared" si="2" ref="G85:G153">F85/D85*100</f>
        <v>132.3679019974134</v>
      </c>
      <c r="H85" s="43">
        <f aca="true" t="shared" si="3" ref="H85:H153">F85/E85*100</f>
        <v>99.1228053373507</v>
      </c>
      <c r="I85" s="77"/>
    </row>
    <row r="86" spans="1:9" ht="14.25">
      <c r="A86" s="77"/>
      <c r="B86" s="91" t="s">
        <v>8</v>
      </c>
      <c r="C86" s="121" t="s">
        <v>9</v>
      </c>
      <c r="D86" s="149">
        <v>153100</v>
      </c>
      <c r="E86" s="39">
        <v>218830</v>
      </c>
      <c r="F86" s="39">
        <v>216819.63</v>
      </c>
      <c r="G86" s="43">
        <f>F86/D86*100</f>
        <v>141.61961463096014</v>
      </c>
      <c r="H86" s="43">
        <f>F86/E86*100</f>
        <v>99.08130969245533</v>
      </c>
      <c r="I86" s="77"/>
    </row>
    <row r="87" spans="1:9" ht="14.25" hidden="1">
      <c r="A87" s="77"/>
      <c r="B87" s="91" t="s">
        <v>14</v>
      </c>
      <c r="C87" s="121" t="s">
        <v>15</v>
      </c>
      <c r="D87" s="149"/>
      <c r="E87" s="39"/>
      <c r="F87" s="39"/>
      <c r="G87" s="43" t="e">
        <f>F87/D87*100</f>
        <v>#DIV/0!</v>
      </c>
      <c r="H87" s="43" t="e">
        <f>F87/E87*100</f>
        <v>#DIV/0!</v>
      </c>
      <c r="I87" s="77"/>
    </row>
    <row r="88" spans="1:9" ht="14.25">
      <c r="A88" s="77"/>
      <c r="B88" s="89" t="s">
        <v>72</v>
      </c>
      <c r="C88" s="90" t="s">
        <v>73</v>
      </c>
      <c r="D88" s="148">
        <f>SUM(D89:D103)</f>
        <v>30435800</v>
      </c>
      <c r="E88" s="26">
        <f>SUM(E89:E103)</f>
        <v>28331793</v>
      </c>
      <c r="F88" s="26">
        <f>SUM(F89:F103)</f>
        <v>27751368.12</v>
      </c>
      <c r="G88" s="27">
        <f t="shared" si="2"/>
        <v>91.1800186622333</v>
      </c>
      <c r="H88" s="27">
        <f t="shared" si="3"/>
        <v>97.95133022467022</v>
      </c>
      <c r="I88" s="77"/>
    </row>
    <row r="89" spans="1:9" ht="14.25">
      <c r="A89" s="77"/>
      <c r="B89" s="91" t="s">
        <v>6</v>
      </c>
      <c r="C89" s="121" t="s">
        <v>7</v>
      </c>
      <c r="D89" s="149">
        <v>21573800</v>
      </c>
      <c r="E89" s="39">
        <v>17773702</v>
      </c>
      <c r="F89" s="39">
        <v>17760294.32</v>
      </c>
      <c r="G89" s="43">
        <f t="shared" si="2"/>
        <v>82.32344009863817</v>
      </c>
      <c r="H89" s="43">
        <f t="shared" si="3"/>
        <v>99.92456450546993</v>
      </c>
      <c r="I89" s="77"/>
    </row>
    <row r="90" spans="1:9" ht="14.25">
      <c r="A90" s="77"/>
      <c r="B90" s="91" t="s">
        <v>8</v>
      </c>
      <c r="C90" s="121" t="s">
        <v>9</v>
      </c>
      <c r="D90" s="149">
        <v>4746200</v>
      </c>
      <c r="E90" s="39">
        <v>4157265</v>
      </c>
      <c r="F90" s="39">
        <v>4148130.31</v>
      </c>
      <c r="G90" s="43">
        <f t="shared" si="2"/>
        <v>87.3989783405672</v>
      </c>
      <c r="H90" s="43">
        <f t="shared" si="3"/>
        <v>99.78027164493965</v>
      </c>
      <c r="I90" s="77"/>
    </row>
    <row r="91" spans="1:9" ht="14.25">
      <c r="A91" s="77"/>
      <c r="B91" s="91" t="s">
        <v>10</v>
      </c>
      <c r="C91" s="121" t="s">
        <v>11</v>
      </c>
      <c r="D91" s="149">
        <v>10000</v>
      </c>
      <c r="E91" s="39">
        <v>30940</v>
      </c>
      <c r="F91" s="39">
        <v>30503.2</v>
      </c>
      <c r="G91" s="43">
        <f t="shared" si="2"/>
        <v>305.03200000000004</v>
      </c>
      <c r="H91" s="43">
        <f t="shared" si="3"/>
        <v>98.58823529411765</v>
      </c>
      <c r="I91" s="77"/>
    </row>
    <row r="92" spans="1:9" ht="14.25" hidden="1">
      <c r="A92" s="77"/>
      <c r="B92" s="91" t="s">
        <v>74</v>
      </c>
      <c r="C92" s="121" t="s">
        <v>75</v>
      </c>
      <c r="D92" s="149"/>
      <c r="E92" s="39"/>
      <c r="F92" s="39"/>
      <c r="G92" s="43" t="e">
        <f t="shared" si="2"/>
        <v>#DIV/0!</v>
      </c>
      <c r="H92" s="43" t="e">
        <f t="shared" si="3"/>
        <v>#DIV/0!</v>
      </c>
      <c r="I92" s="77"/>
    </row>
    <row r="93" spans="1:9" ht="14.25">
      <c r="A93" s="77"/>
      <c r="B93" s="91" t="s">
        <v>76</v>
      </c>
      <c r="C93" s="121" t="s">
        <v>77</v>
      </c>
      <c r="D93" s="149">
        <v>632000</v>
      </c>
      <c r="E93" s="39">
        <v>628777</v>
      </c>
      <c r="F93" s="39">
        <v>564792.51</v>
      </c>
      <c r="G93" s="43">
        <f t="shared" si="2"/>
        <v>89.36590348101267</v>
      </c>
      <c r="H93" s="43">
        <f t="shared" si="3"/>
        <v>89.82397734013809</v>
      </c>
      <c r="I93" s="77"/>
    </row>
    <row r="94" spans="1:9" ht="14.25">
      <c r="A94" s="77"/>
      <c r="B94" s="91" t="s">
        <v>12</v>
      </c>
      <c r="C94" s="121" t="s">
        <v>13</v>
      </c>
      <c r="D94" s="149">
        <v>127800</v>
      </c>
      <c r="E94" s="39">
        <v>274024</v>
      </c>
      <c r="F94" s="39">
        <v>270786.59</v>
      </c>
      <c r="G94" s="43">
        <f t="shared" si="2"/>
        <v>211.88309076682316</v>
      </c>
      <c r="H94" s="43">
        <f t="shared" si="3"/>
        <v>98.81856698683328</v>
      </c>
      <c r="I94" s="77"/>
    </row>
    <row r="95" spans="1:9" ht="14.25" hidden="1">
      <c r="A95" s="77"/>
      <c r="B95" s="91" t="s">
        <v>14</v>
      </c>
      <c r="C95" s="121" t="s">
        <v>15</v>
      </c>
      <c r="D95" s="149"/>
      <c r="E95" s="39"/>
      <c r="F95" s="39"/>
      <c r="G95" s="43" t="e">
        <f t="shared" si="2"/>
        <v>#DIV/0!</v>
      </c>
      <c r="H95" s="43" t="e">
        <f t="shared" si="3"/>
        <v>#DIV/0!</v>
      </c>
      <c r="I95" s="77"/>
    </row>
    <row r="96" spans="1:9" ht="14.25">
      <c r="A96" s="77"/>
      <c r="B96" s="91" t="s">
        <v>16</v>
      </c>
      <c r="C96" s="121" t="s">
        <v>17</v>
      </c>
      <c r="D96" s="149">
        <v>1274000</v>
      </c>
      <c r="E96" s="39">
        <v>2776301</v>
      </c>
      <c r="F96" s="39">
        <v>2638780.05</v>
      </c>
      <c r="G96" s="43">
        <f t="shared" si="2"/>
        <v>207.12559262166405</v>
      </c>
      <c r="H96" s="43">
        <f t="shared" si="3"/>
        <v>95.04661238100624</v>
      </c>
      <c r="I96" s="77"/>
    </row>
    <row r="97" spans="1:9" ht="14.25">
      <c r="A97" s="77"/>
      <c r="B97" s="91" t="s">
        <v>18</v>
      </c>
      <c r="C97" s="121" t="s">
        <v>19</v>
      </c>
      <c r="D97" s="149">
        <v>80000</v>
      </c>
      <c r="E97" s="39">
        <v>95200</v>
      </c>
      <c r="F97" s="39">
        <v>87362</v>
      </c>
      <c r="G97" s="43">
        <f t="shared" si="2"/>
        <v>109.2025</v>
      </c>
      <c r="H97" s="43">
        <f t="shared" si="3"/>
        <v>91.76680672268908</v>
      </c>
      <c r="I97" s="77"/>
    </row>
    <row r="98" spans="1:9" ht="14.25">
      <c r="A98" s="77"/>
      <c r="B98" s="91" t="s">
        <v>20</v>
      </c>
      <c r="C98" s="121" t="s">
        <v>21</v>
      </c>
      <c r="D98" s="149">
        <v>490000</v>
      </c>
      <c r="E98" s="39">
        <v>570000</v>
      </c>
      <c r="F98" s="39">
        <v>465859.53</v>
      </c>
      <c r="G98" s="43">
        <f t="shared" si="2"/>
        <v>95.07337346938776</v>
      </c>
      <c r="H98" s="43">
        <f t="shared" si="3"/>
        <v>81.72974210526316</v>
      </c>
      <c r="I98" s="77"/>
    </row>
    <row r="99" spans="1:9" ht="14.25">
      <c r="A99" s="77"/>
      <c r="B99" s="91" t="s">
        <v>22</v>
      </c>
      <c r="C99" s="121" t="s">
        <v>23</v>
      </c>
      <c r="D99" s="149">
        <v>1452000</v>
      </c>
      <c r="E99" s="39">
        <v>1906619</v>
      </c>
      <c r="F99" s="39">
        <v>1677838.25</v>
      </c>
      <c r="G99" s="43">
        <f t="shared" si="2"/>
        <v>115.55359848484848</v>
      </c>
      <c r="H99" s="43">
        <f t="shared" si="3"/>
        <v>88.00070963312544</v>
      </c>
      <c r="I99" s="77"/>
    </row>
    <row r="100" spans="1:9" ht="28.5">
      <c r="A100" s="77"/>
      <c r="B100" s="91" t="s">
        <v>24</v>
      </c>
      <c r="C100" s="121" t="s">
        <v>25</v>
      </c>
      <c r="D100" s="149">
        <v>20000</v>
      </c>
      <c r="E100" s="39">
        <v>13500</v>
      </c>
      <c r="F100" s="39">
        <v>11564.8</v>
      </c>
      <c r="G100" s="43">
        <f t="shared" si="2"/>
        <v>57.824</v>
      </c>
      <c r="H100" s="43">
        <f t="shared" si="3"/>
        <v>85.66518518518518</v>
      </c>
      <c r="I100" s="77"/>
    </row>
    <row r="101" spans="1:9" ht="14.25">
      <c r="A101" s="77"/>
      <c r="B101" s="91" t="s">
        <v>78</v>
      </c>
      <c r="C101" s="121" t="s">
        <v>79</v>
      </c>
      <c r="D101" s="149">
        <v>30000</v>
      </c>
      <c r="E101" s="39">
        <v>84465</v>
      </c>
      <c r="F101" s="39">
        <v>74456.56</v>
      </c>
      <c r="G101" s="43">
        <f t="shared" si="2"/>
        <v>248.1885333333333</v>
      </c>
      <c r="H101" s="43">
        <f t="shared" si="3"/>
        <v>88.15078434854672</v>
      </c>
      <c r="I101" s="77"/>
    </row>
    <row r="102" spans="1:9" ht="27" customHeight="1">
      <c r="A102" s="77"/>
      <c r="B102" s="91" t="s">
        <v>26</v>
      </c>
      <c r="C102" s="121" t="s">
        <v>27</v>
      </c>
      <c r="D102" s="149">
        <v>0</v>
      </c>
      <c r="E102" s="39">
        <v>21000</v>
      </c>
      <c r="F102" s="39">
        <v>21000</v>
      </c>
      <c r="G102" s="43">
        <v>0</v>
      </c>
      <c r="H102" s="43">
        <f t="shared" si="3"/>
        <v>100</v>
      </c>
      <c r="I102" s="77"/>
    </row>
    <row r="103" spans="1:9" ht="14.25" hidden="1">
      <c r="A103" s="77"/>
      <c r="B103" s="91" t="s">
        <v>28</v>
      </c>
      <c r="C103" s="121" t="s">
        <v>29</v>
      </c>
      <c r="D103" s="149"/>
      <c r="E103" s="39"/>
      <c r="F103" s="39"/>
      <c r="G103" s="43" t="e">
        <f t="shared" si="2"/>
        <v>#DIV/0!</v>
      </c>
      <c r="H103" s="43" t="e">
        <f t="shared" si="3"/>
        <v>#DIV/0!</v>
      </c>
      <c r="I103" s="77"/>
    </row>
    <row r="104" spans="1:9" ht="28.5">
      <c r="A104" s="77"/>
      <c r="B104" s="89" t="s">
        <v>80</v>
      </c>
      <c r="C104" s="90" t="s">
        <v>81</v>
      </c>
      <c r="D104" s="148">
        <f>SUM(D105:D118)</f>
        <v>47446200</v>
      </c>
      <c r="E104" s="26">
        <f>SUM(E105:E118)</f>
        <v>53200451</v>
      </c>
      <c r="F104" s="26">
        <f>SUM(F105:F118)</f>
        <v>50773027.10000001</v>
      </c>
      <c r="G104" s="27">
        <f t="shared" si="2"/>
        <v>107.01178829916833</v>
      </c>
      <c r="H104" s="27">
        <f t="shared" si="3"/>
        <v>95.43721180108042</v>
      </c>
      <c r="I104" s="77"/>
    </row>
    <row r="105" spans="1:9" ht="14.25">
      <c r="A105" s="77"/>
      <c r="B105" s="91" t="s">
        <v>6</v>
      </c>
      <c r="C105" s="121" t="s">
        <v>7</v>
      </c>
      <c r="D105" s="149">
        <v>28940000</v>
      </c>
      <c r="E105" s="39">
        <v>23591690</v>
      </c>
      <c r="F105" s="39">
        <v>23522386.03</v>
      </c>
      <c r="G105" s="43">
        <f t="shared" si="2"/>
        <v>81.27984115411196</v>
      </c>
      <c r="H105" s="43">
        <f t="shared" si="3"/>
        <v>99.70623567027204</v>
      </c>
      <c r="I105" s="77"/>
    </row>
    <row r="106" spans="1:9" ht="14.25">
      <c r="A106" s="77"/>
      <c r="B106" s="91" t="s">
        <v>8</v>
      </c>
      <c r="C106" s="121" t="s">
        <v>9</v>
      </c>
      <c r="D106" s="149">
        <v>6365600</v>
      </c>
      <c r="E106" s="39">
        <v>6044109</v>
      </c>
      <c r="F106" s="39">
        <v>6009854.28</v>
      </c>
      <c r="G106" s="43">
        <f t="shared" si="2"/>
        <v>94.41143458589922</v>
      </c>
      <c r="H106" s="43">
        <f t="shared" si="3"/>
        <v>99.43325443005745</v>
      </c>
      <c r="I106" s="77"/>
    </row>
    <row r="107" spans="1:9" ht="14.25">
      <c r="A107" s="77"/>
      <c r="B107" s="91" t="s">
        <v>10</v>
      </c>
      <c r="C107" s="121" t="s">
        <v>11</v>
      </c>
      <c r="D107" s="149">
        <v>100000</v>
      </c>
      <c r="E107" s="39">
        <v>630257</v>
      </c>
      <c r="F107" s="39">
        <v>626212.11</v>
      </c>
      <c r="G107" s="43">
        <f t="shared" si="2"/>
        <v>626.2121099999999</v>
      </c>
      <c r="H107" s="43">
        <f t="shared" si="3"/>
        <v>99.35821577546938</v>
      </c>
      <c r="I107" s="77"/>
    </row>
    <row r="108" spans="1:9" ht="14.25">
      <c r="A108" s="77"/>
      <c r="B108" s="91" t="s">
        <v>76</v>
      </c>
      <c r="C108" s="121" t="s">
        <v>77</v>
      </c>
      <c r="D108" s="149">
        <v>468000</v>
      </c>
      <c r="E108" s="39">
        <v>532000</v>
      </c>
      <c r="F108" s="39">
        <v>478107.25</v>
      </c>
      <c r="G108" s="43">
        <f t="shared" si="2"/>
        <v>102.1596688034188</v>
      </c>
      <c r="H108" s="43">
        <f t="shared" si="3"/>
        <v>89.86978383458647</v>
      </c>
      <c r="I108" s="77"/>
    </row>
    <row r="109" spans="1:9" ht="14.25">
      <c r="A109" s="77"/>
      <c r="B109" s="91" t="s">
        <v>12</v>
      </c>
      <c r="C109" s="121" t="s">
        <v>13</v>
      </c>
      <c r="D109" s="149">
        <v>378200</v>
      </c>
      <c r="E109" s="39">
        <v>529428</v>
      </c>
      <c r="F109" s="39">
        <v>469098.38</v>
      </c>
      <c r="G109" s="43">
        <f t="shared" si="2"/>
        <v>124.03447382337387</v>
      </c>
      <c r="H109" s="43">
        <f t="shared" si="3"/>
        <v>88.60475456530445</v>
      </c>
      <c r="I109" s="77"/>
    </row>
    <row r="110" spans="1:9" ht="14.25" hidden="1">
      <c r="A110" s="77"/>
      <c r="B110" s="91" t="s">
        <v>14</v>
      </c>
      <c r="C110" s="121" t="s">
        <v>15</v>
      </c>
      <c r="D110" s="149"/>
      <c r="E110" s="39"/>
      <c r="F110" s="39"/>
      <c r="G110" s="43" t="e">
        <f t="shared" si="2"/>
        <v>#DIV/0!</v>
      </c>
      <c r="H110" s="43" t="e">
        <f t="shared" si="3"/>
        <v>#DIV/0!</v>
      </c>
      <c r="I110" s="77"/>
    </row>
    <row r="111" spans="1:9" ht="14.25">
      <c r="A111" s="77"/>
      <c r="B111" s="91" t="s">
        <v>16</v>
      </c>
      <c r="C111" s="121" t="s">
        <v>17</v>
      </c>
      <c r="D111" s="149">
        <v>5972500</v>
      </c>
      <c r="E111" s="39">
        <v>14157755</v>
      </c>
      <c r="F111" s="39">
        <v>13912385.79</v>
      </c>
      <c r="G111" s="43">
        <f t="shared" si="2"/>
        <v>232.94074156550857</v>
      </c>
      <c r="H111" s="43">
        <f t="shared" si="3"/>
        <v>98.26689182006609</v>
      </c>
      <c r="I111" s="77"/>
    </row>
    <row r="112" spans="1:9" ht="14.25">
      <c r="A112" s="77"/>
      <c r="B112" s="91" t="s">
        <v>18</v>
      </c>
      <c r="C112" s="121" t="s">
        <v>19</v>
      </c>
      <c r="D112" s="149">
        <v>79900</v>
      </c>
      <c r="E112" s="39">
        <v>239600</v>
      </c>
      <c r="F112" s="39">
        <v>235781.35</v>
      </c>
      <c r="G112" s="43">
        <f t="shared" si="2"/>
        <v>295.09555694618274</v>
      </c>
      <c r="H112" s="43">
        <f t="shared" si="3"/>
        <v>98.40623956594324</v>
      </c>
      <c r="I112" s="77"/>
    </row>
    <row r="113" spans="1:9" ht="14.25">
      <c r="A113" s="77"/>
      <c r="B113" s="91" t="s">
        <v>20</v>
      </c>
      <c r="C113" s="121" t="s">
        <v>21</v>
      </c>
      <c r="D113" s="149">
        <v>1140000</v>
      </c>
      <c r="E113" s="39">
        <v>1942734</v>
      </c>
      <c r="F113" s="39">
        <v>1611880.15</v>
      </c>
      <c r="G113" s="43">
        <f t="shared" si="2"/>
        <v>141.3929956140351</v>
      </c>
      <c r="H113" s="43">
        <f t="shared" si="3"/>
        <v>82.96967829872746</v>
      </c>
      <c r="I113" s="77"/>
    </row>
    <row r="114" spans="1:9" ht="14.25">
      <c r="A114" s="77"/>
      <c r="B114" s="91" t="s">
        <v>22</v>
      </c>
      <c r="C114" s="121" t="s">
        <v>23</v>
      </c>
      <c r="D114" s="149">
        <v>3849500</v>
      </c>
      <c r="E114" s="39">
        <v>4036782</v>
      </c>
      <c r="F114" s="39">
        <v>2876791.03</v>
      </c>
      <c r="G114" s="43">
        <f t="shared" si="2"/>
        <v>74.73155033121184</v>
      </c>
      <c r="H114" s="43">
        <f t="shared" si="3"/>
        <v>71.26446337701664</v>
      </c>
      <c r="I114" s="77"/>
    </row>
    <row r="115" spans="1:9" ht="28.5">
      <c r="A115" s="77"/>
      <c r="B115" s="91" t="s">
        <v>24</v>
      </c>
      <c r="C115" s="121" t="s">
        <v>25</v>
      </c>
      <c r="D115" s="149">
        <v>50000</v>
      </c>
      <c r="E115" s="39">
        <v>855390</v>
      </c>
      <c r="F115" s="39">
        <v>511543.93</v>
      </c>
      <c r="G115" s="43">
        <f t="shared" si="2"/>
        <v>1023.0878600000001</v>
      </c>
      <c r="H115" s="43">
        <f t="shared" si="3"/>
        <v>59.802421117852674</v>
      </c>
      <c r="I115" s="77"/>
    </row>
    <row r="116" spans="1:9" ht="14.25">
      <c r="A116" s="77"/>
      <c r="B116" s="91" t="s">
        <v>78</v>
      </c>
      <c r="C116" s="121" t="s">
        <v>79</v>
      </c>
      <c r="D116" s="149">
        <v>100000</v>
      </c>
      <c r="E116" s="39">
        <v>453470</v>
      </c>
      <c r="F116" s="39">
        <v>453394.34</v>
      </c>
      <c r="G116" s="43">
        <f t="shared" si="2"/>
        <v>453.39434</v>
      </c>
      <c r="H116" s="43">
        <f t="shared" si="3"/>
        <v>99.98331532405672</v>
      </c>
      <c r="I116" s="77"/>
    </row>
    <row r="117" spans="1:9" ht="27" customHeight="1">
      <c r="A117" s="77"/>
      <c r="B117" s="91" t="s">
        <v>26</v>
      </c>
      <c r="C117" s="121" t="s">
        <v>27</v>
      </c>
      <c r="D117" s="149">
        <v>0</v>
      </c>
      <c r="E117" s="39">
        <v>50400</v>
      </c>
      <c r="F117" s="39">
        <v>50400</v>
      </c>
      <c r="G117" s="43">
        <v>0</v>
      </c>
      <c r="H117" s="43">
        <f t="shared" si="3"/>
        <v>100</v>
      </c>
      <c r="I117" s="77"/>
    </row>
    <row r="118" spans="1:9" ht="14.25">
      <c r="A118" s="77"/>
      <c r="B118" s="91" t="s">
        <v>28</v>
      </c>
      <c r="C118" s="121" t="s">
        <v>29</v>
      </c>
      <c r="D118" s="149">
        <v>2500</v>
      </c>
      <c r="E118" s="39">
        <v>136836</v>
      </c>
      <c r="F118" s="39">
        <v>15192.46</v>
      </c>
      <c r="G118" s="43">
        <f t="shared" si="2"/>
        <v>607.6984</v>
      </c>
      <c r="H118" s="43">
        <f t="shared" si="3"/>
        <v>11.102677657926275</v>
      </c>
      <c r="I118" s="77"/>
    </row>
    <row r="119" spans="1:9" ht="28.5">
      <c r="A119" s="77"/>
      <c r="B119" s="89" t="s">
        <v>82</v>
      </c>
      <c r="C119" s="90" t="s">
        <v>81</v>
      </c>
      <c r="D119" s="148">
        <f>SUM(D120:D121)</f>
        <v>102784700</v>
      </c>
      <c r="E119" s="26">
        <f>SUM(E120:E121)</f>
        <v>92506400</v>
      </c>
      <c r="F119" s="26">
        <f>SUM(F120:F121)</f>
        <v>92402399.75</v>
      </c>
      <c r="G119" s="27">
        <f>F119/D119*100</f>
        <v>89.89898277661948</v>
      </c>
      <c r="H119" s="27">
        <f>F119/E119*100</f>
        <v>99.88757507588663</v>
      </c>
      <c r="I119" s="77"/>
    </row>
    <row r="120" spans="1:9" ht="14.25">
      <c r="A120" s="77"/>
      <c r="B120" s="91" t="s">
        <v>6</v>
      </c>
      <c r="C120" s="121" t="s">
        <v>7</v>
      </c>
      <c r="D120" s="149">
        <v>84596500</v>
      </c>
      <c r="E120" s="39">
        <v>76597000</v>
      </c>
      <c r="F120" s="39">
        <v>76597000</v>
      </c>
      <c r="G120" s="43">
        <f>F120/D120*100</f>
        <v>90.54393503277322</v>
      </c>
      <c r="H120" s="43">
        <f>F120/E120*100</f>
        <v>100</v>
      </c>
      <c r="I120" s="77"/>
    </row>
    <row r="121" spans="1:9" ht="14.25">
      <c r="A121" s="77"/>
      <c r="B121" s="91" t="s">
        <v>8</v>
      </c>
      <c r="C121" s="121" t="s">
        <v>9</v>
      </c>
      <c r="D121" s="149">
        <v>18188200</v>
      </c>
      <c r="E121" s="39">
        <v>15909400</v>
      </c>
      <c r="F121" s="39">
        <v>15805399.75</v>
      </c>
      <c r="G121" s="43">
        <f>F121/D121*100</f>
        <v>86.8991970068506</v>
      </c>
      <c r="H121" s="43">
        <f>F121/E121*100</f>
        <v>99.34629684337561</v>
      </c>
      <c r="I121" s="77"/>
    </row>
    <row r="122" spans="1:9" ht="28.5">
      <c r="A122" s="77"/>
      <c r="B122" s="92" t="s">
        <v>331</v>
      </c>
      <c r="C122" s="90" t="s">
        <v>81</v>
      </c>
      <c r="D122" s="148">
        <f>SUM(D123:D124)</f>
        <v>0</v>
      </c>
      <c r="E122" s="26">
        <f>SUM(E123:E124)</f>
        <v>4229978.21</v>
      </c>
      <c r="F122" s="26">
        <f>SUM(F123:F124)</f>
        <v>4229978.21</v>
      </c>
      <c r="G122" s="27">
        <v>0</v>
      </c>
      <c r="H122" s="27">
        <f t="shared" si="3"/>
        <v>100</v>
      </c>
      <c r="I122" s="77"/>
    </row>
    <row r="123" spans="1:9" ht="14.25">
      <c r="A123" s="77"/>
      <c r="B123" s="91" t="s">
        <v>6</v>
      </c>
      <c r="C123" s="121" t="s">
        <v>7</v>
      </c>
      <c r="D123" s="149">
        <v>0</v>
      </c>
      <c r="E123" s="39">
        <v>3511518.21</v>
      </c>
      <c r="F123" s="39">
        <v>3511518.21</v>
      </c>
      <c r="G123" s="43">
        <v>0</v>
      </c>
      <c r="H123" s="43">
        <f t="shared" si="3"/>
        <v>100</v>
      </c>
      <c r="I123" s="77"/>
    </row>
    <row r="124" spans="1:9" ht="14.25">
      <c r="A124" s="77"/>
      <c r="B124" s="91" t="s">
        <v>8</v>
      </c>
      <c r="C124" s="121" t="s">
        <v>9</v>
      </c>
      <c r="D124" s="149">
        <v>0</v>
      </c>
      <c r="E124" s="39">
        <v>718460</v>
      </c>
      <c r="F124" s="39">
        <v>718460</v>
      </c>
      <c r="G124" s="43">
        <v>0</v>
      </c>
      <c r="H124" s="43">
        <f t="shared" si="3"/>
        <v>100</v>
      </c>
      <c r="I124" s="77"/>
    </row>
    <row r="125" spans="1:9" ht="42.75">
      <c r="A125" s="77"/>
      <c r="B125" s="89" t="s">
        <v>83</v>
      </c>
      <c r="C125" s="90" t="s">
        <v>84</v>
      </c>
      <c r="D125" s="148">
        <f>SUM(D126:D132)</f>
        <v>3122200</v>
      </c>
      <c r="E125" s="26">
        <f>SUM(E126:E132)</f>
        <v>2831400</v>
      </c>
      <c r="F125" s="26">
        <f>SUM(F126:F132)</f>
        <v>2813925.74</v>
      </c>
      <c r="G125" s="27">
        <f t="shared" si="2"/>
        <v>90.1263769137147</v>
      </c>
      <c r="H125" s="27">
        <f t="shared" si="3"/>
        <v>99.3828402910221</v>
      </c>
      <c r="I125" s="77"/>
    </row>
    <row r="126" spans="1:9" ht="14.25">
      <c r="A126" s="77"/>
      <c r="B126" s="91" t="s">
        <v>6</v>
      </c>
      <c r="C126" s="121" t="s">
        <v>7</v>
      </c>
      <c r="D126" s="149">
        <v>2355500</v>
      </c>
      <c r="E126" s="39">
        <v>2167900</v>
      </c>
      <c r="F126" s="39">
        <v>2167892.99</v>
      </c>
      <c r="G126" s="43">
        <f t="shared" si="2"/>
        <v>92.03536361706645</v>
      </c>
      <c r="H126" s="43">
        <f t="shared" si="3"/>
        <v>99.99967664560174</v>
      </c>
      <c r="I126" s="77"/>
    </row>
    <row r="127" spans="1:9" ht="14.25">
      <c r="A127" s="77"/>
      <c r="B127" s="91" t="s">
        <v>8</v>
      </c>
      <c r="C127" s="121" t="s">
        <v>9</v>
      </c>
      <c r="D127" s="149">
        <v>518200</v>
      </c>
      <c r="E127" s="39">
        <v>404700</v>
      </c>
      <c r="F127" s="39">
        <v>398732.06</v>
      </c>
      <c r="G127" s="43">
        <f t="shared" si="2"/>
        <v>76.94559243535315</v>
      </c>
      <c r="H127" s="43">
        <f t="shared" si="3"/>
        <v>98.52534222881147</v>
      </c>
      <c r="I127" s="77"/>
    </row>
    <row r="128" spans="1:9" ht="14.25">
      <c r="A128" s="77"/>
      <c r="B128" s="91" t="s">
        <v>12</v>
      </c>
      <c r="C128" s="121" t="s">
        <v>13</v>
      </c>
      <c r="D128" s="149">
        <v>1000</v>
      </c>
      <c r="E128" s="39">
        <v>1000</v>
      </c>
      <c r="F128" s="39">
        <v>0</v>
      </c>
      <c r="G128" s="43">
        <f t="shared" si="2"/>
        <v>0</v>
      </c>
      <c r="H128" s="43">
        <f t="shared" si="3"/>
        <v>0</v>
      </c>
      <c r="I128" s="77"/>
    </row>
    <row r="129" spans="1:9" ht="14.25" hidden="1">
      <c r="A129" s="77"/>
      <c r="B129" s="91" t="s">
        <v>14</v>
      </c>
      <c r="C129" s="121" t="s">
        <v>15</v>
      </c>
      <c r="D129" s="149"/>
      <c r="E129" s="39"/>
      <c r="F129" s="39"/>
      <c r="G129" s="43" t="e">
        <f t="shared" si="2"/>
        <v>#DIV/0!</v>
      </c>
      <c r="H129" s="43" t="e">
        <f t="shared" si="3"/>
        <v>#DIV/0!</v>
      </c>
      <c r="I129" s="77"/>
    </row>
    <row r="130" spans="1:9" ht="14.25">
      <c r="A130" s="77"/>
      <c r="B130" s="91" t="s">
        <v>16</v>
      </c>
      <c r="C130" s="121" t="s">
        <v>17</v>
      </c>
      <c r="D130" s="149">
        <v>230000</v>
      </c>
      <c r="E130" s="39">
        <v>230000</v>
      </c>
      <c r="F130" s="39">
        <v>226705.31</v>
      </c>
      <c r="G130" s="43">
        <f t="shared" si="2"/>
        <v>98.56752608695652</v>
      </c>
      <c r="H130" s="43">
        <f t="shared" si="3"/>
        <v>98.56752608695652</v>
      </c>
      <c r="I130" s="77"/>
    </row>
    <row r="131" spans="1:9" ht="14.25">
      <c r="A131" s="77"/>
      <c r="B131" s="91" t="s">
        <v>18</v>
      </c>
      <c r="C131" s="121" t="s">
        <v>19</v>
      </c>
      <c r="D131" s="149">
        <v>4800</v>
      </c>
      <c r="E131" s="39">
        <v>6300</v>
      </c>
      <c r="F131" s="39">
        <v>5959.06</v>
      </c>
      <c r="G131" s="43">
        <f t="shared" si="2"/>
        <v>124.14708333333336</v>
      </c>
      <c r="H131" s="43">
        <f t="shared" si="3"/>
        <v>94.58825396825398</v>
      </c>
      <c r="I131" s="77"/>
    </row>
    <row r="132" spans="1:9" ht="14.25">
      <c r="A132" s="77"/>
      <c r="B132" s="91" t="s">
        <v>20</v>
      </c>
      <c r="C132" s="121" t="s">
        <v>21</v>
      </c>
      <c r="D132" s="149">
        <v>12700</v>
      </c>
      <c r="E132" s="39">
        <v>21500</v>
      </c>
      <c r="F132" s="39">
        <v>14636.32</v>
      </c>
      <c r="G132" s="43">
        <f t="shared" si="2"/>
        <v>115.24661417322835</v>
      </c>
      <c r="H132" s="43">
        <f t="shared" si="3"/>
        <v>68.07590697674418</v>
      </c>
      <c r="I132" s="77"/>
    </row>
    <row r="133" spans="1:9" ht="28.5">
      <c r="A133" s="77"/>
      <c r="B133" s="89" t="s">
        <v>85</v>
      </c>
      <c r="C133" s="90" t="s">
        <v>86</v>
      </c>
      <c r="D133" s="148">
        <f>SUM(D134:D142)</f>
        <v>4326500</v>
      </c>
      <c r="E133" s="26">
        <f>SUM(E134:E142)</f>
        <v>5683146</v>
      </c>
      <c r="F133" s="26">
        <f>SUM(F134:F142)</f>
        <v>5605270.94</v>
      </c>
      <c r="G133" s="27">
        <f t="shared" si="2"/>
        <v>129.55670726915523</v>
      </c>
      <c r="H133" s="27">
        <f t="shared" si="3"/>
        <v>98.62971917314812</v>
      </c>
      <c r="I133" s="77"/>
    </row>
    <row r="134" spans="1:9" ht="14.25">
      <c r="A134" s="77"/>
      <c r="B134" s="91" t="s">
        <v>6</v>
      </c>
      <c r="C134" s="121" t="s">
        <v>7</v>
      </c>
      <c r="D134" s="149">
        <v>2934600</v>
      </c>
      <c r="E134" s="39">
        <v>3450300</v>
      </c>
      <c r="F134" s="39">
        <v>3442130.89</v>
      </c>
      <c r="G134" s="43">
        <f t="shared" si="2"/>
        <v>117.29472125673006</v>
      </c>
      <c r="H134" s="43">
        <f t="shared" si="3"/>
        <v>99.76323479117758</v>
      </c>
      <c r="I134" s="77"/>
    </row>
    <row r="135" spans="1:9" ht="14.25">
      <c r="A135" s="77"/>
      <c r="B135" s="91" t="s">
        <v>8</v>
      </c>
      <c r="C135" s="121" t="s">
        <v>9</v>
      </c>
      <c r="D135" s="149">
        <v>645600</v>
      </c>
      <c r="E135" s="39">
        <v>728100</v>
      </c>
      <c r="F135" s="39">
        <v>722913.58</v>
      </c>
      <c r="G135" s="43">
        <f t="shared" si="2"/>
        <v>111.97546158612144</v>
      </c>
      <c r="H135" s="43">
        <f t="shared" si="3"/>
        <v>99.2876775168246</v>
      </c>
      <c r="I135" s="77"/>
    </row>
    <row r="136" spans="1:9" ht="14.25">
      <c r="A136" s="77"/>
      <c r="B136" s="91" t="s">
        <v>10</v>
      </c>
      <c r="C136" s="121" t="s">
        <v>11</v>
      </c>
      <c r="D136" s="149">
        <v>591000</v>
      </c>
      <c r="E136" s="39">
        <v>1389677</v>
      </c>
      <c r="F136" s="39">
        <v>1389663.07</v>
      </c>
      <c r="G136" s="43">
        <f t="shared" si="2"/>
        <v>235.13757529610828</v>
      </c>
      <c r="H136" s="43">
        <f t="shared" si="3"/>
        <v>99.99899760879687</v>
      </c>
      <c r="I136" s="77"/>
    </row>
    <row r="137" spans="1:9" ht="14.25">
      <c r="A137" s="77"/>
      <c r="B137" s="91" t="s">
        <v>12</v>
      </c>
      <c r="C137" s="121" t="s">
        <v>13</v>
      </c>
      <c r="D137" s="149">
        <v>60000</v>
      </c>
      <c r="E137" s="39">
        <v>115069</v>
      </c>
      <c r="F137" s="39">
        <v>50563.4</v>
      </c>
      <c r="G137" s="43">
        <f t="shared" si="2"/>
        <v>84.27233333333334</v>
      </c>
      <c r="H137" s="43">
        <f t="shared" si="3"/>
        <v>43.94180882774683</v>
      </c>
      <c r="I137" s="77"/>
    </row>
    <row r="138" spans="1:9" ht="14.25" hidden="1">
      <c r="A138" s="77"/>
      <c r="B138" s="91" t="s">
        <v>14</v>
      </c>
      <c r="C138" s="121" t="s">
        <v>15</v>
      </c>
      <c r="D138" s="149"/>
      <c r="E138" s="39"/>
      <c r="F138" s="39"/>
      <c r="G138" s="43" t="e">
        <f t="shared" si="2"/>
        <v>#DIV/0!</v>
      </c>
      <c r="H138" s="43" t="e">
        <f t="shared" si="3"/>
        <v>#DIV/0!</v>
      </c>
      <c r="I138" s="77"/>
    </row>
    <row r="139" spans="1:9" ht="14.25">
      <c r="A139" s="77"/>
      <c r="B139" s="91" t="s">
        <v>16</v>
      </c>
      <c r="C139" s="121" t="s">
        <v>17</v>
      </c>
      <c r="D139" s="149">
        <v>57400</v>
      </c>
      <c r="E139" s="39">
        <v>0</v>
      </c>
      <c r="F139" s="39">
        <v>0</v>
      </c>
      <c r="G139" s="43">
        <f t="shared" si="2"/>
        <v>0</v>
      </c>
      <c r="H139" s="43">
        <v>0</v>
      </c>
      <c r="I139" s="77"/>
    </row>
    <row r="140" spans="1:9" ht="14.25">
      <c r="A140" s="77"/>
      <c r="B140" s="91" t="s">
        <v>18</v>
      </c>
      <c r="C140" s="121" t="s">
        <v>19</v>
      </c>
      <c r="D140" s="149">
        <v>3200</v>
      </c>
      <c r="E140" s="39">
        <v>0</v>
      </c>
      <c r="F140" s="39">
        <v>0</v>
      </c>
      <c r="G140" s="43">
        <f t="shared" si="2"/>
        <v>0</v>
      </c>
      <c r="H140" s="43">
        <v>0</v>
      </c>
      <c r="I140" s="77"/>
    </row>
    <row r="141" spans="1:9" ht="14.25">
      <c r="A141" s="77"/>
      <c r="B141" s="91" t="s">
        <v>20</v>
      </c>
      <c r="C141" s="121" t="s">
        <v>21</v>
      </c>
      <c r="D141" s="149">
        <v>32700</v>
      </c>
      <c r="E141" s="39">
        <v>0</v>
      </c>
      <c r="F141" s="39">
        <v>0</v>
      </c>
      <c r="G141" s="43">
        <f t="shared" si="2"/>
        <v>0</v>
      </c>
      <c r="H141" s="43">
        <v>0</v>
      </c>
      <c r="I141" s="77"/>
    </row>
    <row r="142" spans="1:9" ht="28.5">
      <c r="A142" s="77"/>
      <c r="B142" s="91" t="s">
        <v>24</v>
      </c>
      <c r="C142" s="121" t="s">
        <v>25</v>
      </c>
      <c r="D142" s="149">
        <v>2000</v>
      </c>
      <c r="E142" s="39">
        <v>0</v>
      </c>
      <c r="F142" s="39">
        <v>0</v>
      </c>
      <c r="G142" s="43">
        <f>F142/D142*100</f>
        <v>0</v>
      </c>
      <c r="H142" s="43">
        <v>0</v>
      </c>
      <c r="I142" s="77"/>
    </row>
    <row r="143" spans="1:9" ht="14.25">
      <c r="A143" s="77"/>
      <c r="B143" s="89" t="s">
        <v>87</v>
      </c>
      <c r="C143" s="90" t="s">
        <v>88</v>
      </c>
      <c r="D143" s="148">
        <f>SUM(D144:D146)</f>
        <v>359100</v>
      </c>
      <c r="E143" s="26">
        <f>SUM(E144:E146)</f>
        <v>258800</v>
      </c>
      <c r="F143" s="26">
        <f>SUM(F144:F146)</f>
        <v>249642</v>
      </c>
      <c r="G143" s="27">
        <f t="shared" si="2"/>
        <v>69.5187969924812</v>
      </c>
      <c r="H143" s="27">
        <f t="shared" si="3"/>
        <v>96.4613601236476</v>
      </c>
      <c r="I143" s="77"/>
    </row>
    <row r="144" spans="1:9" ht="14.25" hidden="1">
      <c r="A144" s="77"/>
      <c r="B144" s="91" t="s">
        <v>12</v>
      </c>
      <c r="C144" s="121" t="s">
        <v>13</v>
      </c>
      <c r="D144" s="149"/>
      <c r="E144" s="39"/>
      <c r="F144" s="39"/>
      <c r="G144" s="43" t="e">
        <f t="shared" si="2"/>
        <v>#DIV/0!</v>
      </c>
      <c r="H144" s="43" t="e">
        <f t="shared" si="3"/>
        <v>#DIV/0!</v>
      </c>
      <c r="I144" s="77"/>
    </row>
    <row r="145" spans="1:9" ht="28.5" customHeight="1">
      <c r="A145" s="77"/>
      <c r="B145" s="91" t="s">
        <v>26</v>
      </c>
      <c r="C145" s="121" t="s">
        <v>27</v>
      </c>
      <c r="D145" s="149">
        <v>300000</v>
      </c>
      <c r="E145" s="39">
        <v>199700</v>
      </c>
      <c r="F145" s="39">
        <v>197692</v>
      </c>
      <c r="G145" s="43">
        <f t="shared" si="2"/>
        <v>65.89733333333334</v>
      </c>
      <c r="H145" s="43">
        <f t="shared" si="3"/>
        <v>98.99449173760641</v>
      </c>
      <c r="I145" s="77"/>
    </row>
    <row r="146" spans="1:9" ht="14.25">
      <c r="A146" s="77"/>
      <c r="B146" s="91" t="s">
        <v>40</v>
      </c>
      <c r="C146" s="121" t="s">
        <v>41</v>
      </c>
      <c r="D146" s="149">
        <v>59100</v>
      </c>
      <c r="E146" s="39">
        <v>59100</v>
      </c>
      <c r="F146" s="39">
        <v>51950</v>
      </c>
      <c r="G146" s="43">
        <f t="shared" si="2"/>
        <v>87.90186125211505</v>
      </c>
      <c r="H146" s="43">
        <f t="shared" si="3"/>
        <v>87.90186125211505</v>
      </c>
      <c r="I146" s="77"/>
    </row>
    <row r="147" spans="1:9" ht="28.5">
      <c r="A147" s="77"/>
      <c r="B147" s="89" t="s">
        <v>89</v>
      </c>
      <c r="C147" s="90" t="s">
        <v>90</v>
      </c>
      <c r="D147" s="148">
        <f>SUM(D148:D156)</f>
        <v>104100</v>
      </c>
      <c r="E147" s="26">
        <f>SUM(E148:E156)</f>
        <v>129564</v>
      </c>
      <c r="F147" s="26">
        <f>SUM(F148:F156)</f>
        <v>128059.36</v>
      </c>
      <c r="G147" s="27">
        <f t="shared" si="2"/>
        <v>123.01571565802114</v>
      </c>
      <c r="H147" s="27">
        <f t="shared" si="3"/>
        <v>98.8386897595011</v>
      </c>
      <c r="I147" s="77"/>
    </row>
    <row r="148" spans="1:9" ht="14.25">
      <c r="A148" s="77"/>
      <c r="B148" s="91" t="s">
        <v>6</v>
      </c>
      <c r="C148" s="121" t="s">
        <v>7</v>
      </c>
      <c r="D148" s="149">
        <v>41300</v>
      </c>
      <c r="E148" s="39">
        <v>41300</v>
      </c>
      <c r="F148" s="39">
        <v>41172.38</v>
      </c>
      <c r="G148" s="43">
        <f t="shared" si="2"/>
        <v>99.69099273607748</v>
      </c>
      <c r="H148" s="43">
        <f t="shared" si="3"/>
        <v>99.69099273607748</v>
      </c>
      <c r="I148" s="77"/>
    </row>
    <row r="149" spans="1:9" ht="14.25">
      <c r="A149" s="77"/>
      <c r="B149" s="91" t="s">
        <v>8</v>
      </c>
      <c r="C149" s="121" t="s">
        <v>9</v>
      </c>
      <c r="D149" s="149">
        <v>17300</v>
      </c>
      <c r="E149" s="39">
        <v>17300</v>
      </c>
      <c r="F149" s="39">
        <v>17292</v>
      </c>
      <c r="G149" s="43">
        <f t="shared" si="2"/>
        <v>99.95375722543352</v>
      </c>
      <c r="H149" s="43">
        <f t="shared" si="3"/>
        <v>99.95375722543352</v>
      </c>
      <c r="I149" s="77"/>
    </row>
    <row r="150" spans="1:9" ht="14.25">
      <c r="A150" s="77"/>
      <c r="B150" s="91" t="s">
        <v>10</v>
      </c>
      <c r="C150" s="121" t="s">
        <v>11</v>
      </c>
      <c r="D150" s="149">
        <v>500</v>
      </c>
      <c r="E150" s="39">
        <v>6100</v>
      </c>
      <c r="F150" s="39">
        <v>5600</v>
      </c>
      <c r="G150" s="43">
        <f t="shared" si="2"/>
        <v>1120</v>
      </c>
      <c r="H150" s="43">
        <f t="shared" si="3"/>
        <v>91.80327868852459</v>
      </c>
      <c r="I150" s="77"/>
    </row>
    <row r="151" spans="1:9" ht="14.25">
      <c r="A151" s="77"/>
      <c r="B151" s="91" t="s">
        <v>12</v>
      </c>
      <c r="C151" s="121" t="s">
        <v>13</v>
      </c>
      <c r="D151" s="149">
        <v>1200</v>
      </c>
      <c r="E151" s="39">
        <v>1200</v>
      </c>
      <c r="F151" s="39">
        <v>908.4</v>
      </c>
      <c r="G151" s="43">
        <f t="shared" si="2"/>
        <v>75.7</v>
      </c>
      <c r="H151" s="43">
        <f t="shared" si="3"/>
        <v>75.7</v>
      </c>
      <c r="I151" s="77"/>
    </row>
    <row r="152" spans="1:9" ht="14.25" hidden="1">
      <c r="A152" s="77"/>
      <c r="B152" s="91" t="s">
        <v>14</v>
      </c>
      <c r="C152" s="121" t="s">
        <v>15</v>
      </c>
      <c r="D152" s="149"/>
      <c r="E152" s="39"/>
      <c r="F152" s="39"/>
      <c r="G152" s="43" t="e">
        <f t="shared" si="2"/>
        <v>#DIV/0!</v>
      </c>
      <c r="H152" s="43" t="e">
        <f t="shared" si="3"/>
        <v>#DIV/0!</v>
      </c>
      <c r="I152" s="77"/>
    </row>
    <row r="153" spans="1:9" ht="14.25">
      <c r="A153" s="77"/>
      <c r="B153" s="91" t="s">
        <v>16</v>
      </c>
      <c r="C153" s="121" t="s">
        <v>17</v>
      </c>
      <c r="D153" s="149">
        <v>28700</v>
      </c>
      <c r="E153" s="39">
        <v>39494</v>
      </c>
      <c r="F153" s="39">
        <v>39493.5</v>
      </c>
      <c r="G153" s="43">
        <f t="shared" si="2"/>
        <v>137.60801393728224</v>
      </c>
      <c r="H153" s="43">
        <f t="shared" si="3"/>
        <v>99.99873398490911</v>
      </c>
      <c r="I153" s="77"/>
    </row>
    <row r="154" spans="1:9" ht="14.25">
      <c r="A154" s="77"/>
      <c r="B154" s="91" t="s">
        <v>18</v>
      </c>
      <c r="C154" s="121" t="s">
        <v>19</v>
      </c>
      <c r="D154" s="149">
        <v>900</v>
      </c>
      <c r="E154" s="39">
        <v>4436</v>
      </c>
      <c r="F154" s="39">
        <v>3859.35</v>
      </c>
      <c r="G154" s="43">
        <f aca="true" t="shared" si="4" ref="G154:G252">F154/D154*100</f>
        <v>428.8166666666666</v>
      </c>
      <c r="H154" s="43">
        <f aca="true" t="shared" si="5" ref="H154:H252">F154/E154*100</f>
        <v>87.00067628494139</v>
      </c>
      <c r="I154" s="77"/>
    </row>
    <row r="155" spans="1:9" ht="14.25">
      <c r="A155" s="77"/>
      <c r="B155" s="91" t="s">
        <v>20</v>
      </c>
      <c r="C155" s="121" t="s">
        <v>21</v>
      </c>
      <c r="D155" s="149">
        <v>14200</v>
      </c>
      <c r="E155" s="39">
        <v>19734</v>
      </c>
      <c r="F155" s="39">
        <v>19733.73</v>
      </c>
      <c r="G155" s="43">
        <f t="shared" si="4"/>
        <v>138.9699295774648</v>
      </c>
      <c r="H155" s="43">
        <f t="shared" si="5"/>
        <v>99.99863180297963</v>
      </c>
      <c r="I155" s="77"/>
    </row>
    <row r="156" spans="1:9" ht="14.25" hidden="1">
      <c r="A156" s="77"/>
      <c r="B156" s="91" t="s">
        <v>28</v>
      </c>
      <c r="C156" s="121" t="s">
        <v>29</v>
      </c>
      <c r="D156" s="149"/>
      <c r="E156" s="39"/>
      <c r="F156" s="39"/>
      <c r="G156" s="43" t="e">
        <f t="shared" si="4"/>
        <v>#DIV/0!</v>
      </c>
      <c r="H156" s="43" t="e">
        <f t="shared" si="5"/>
        <v>#DIV/0!</v>
      </c>
      <c r="I156" s="77"/>
    </row>
    <row r="157" spans="1:9" ht="28.5">
      <c r="A157" s="77"/>
      <c r="B157" s="89" t="s">
        <v>91</v>
      </c>
      <c r="C157" s="90" t="s">
        <v>92</v>
      </c>
      <c r="D157" s="148">
        <f>SUM(D158:D159)</f>
        <v>3904041</v>
      </c>
      <c r="E157" s="26">
        <f>SUM(E158:E159)</f>
        <v>3513541</v>
      </c>
      <c r="F157" s="26">
        <f>SUM(F158:F159)</f>
        <v>3494474.1100000003</v>
      </c>
      <c r="G157" s="27">
        <f t="shared" si="4"/>
        <v>89.5091550011898</v>
      </c>
      <c r="H157" s="27">
        <f t="shared" si="5"/>
        <v>99.45733122226268</v>
      </c>
      <c r="I157" s="77"/>
    </row>
    <row r="158" spans="1:9" ht="14.25">
      <c r="A158" s="77"/>
      <c r="B158" s="91" t="s">
        <v>6</v>
      </c>
      <c r="C158" s="121" t="s">
        <v>7</v>
      </c>
      <c r="D158" s="149">
        <v>3200000</v>
      </c>
      <c r="E158" s="39">
        <v>2874890</v>
      </c>
      <c r="F158" s="39">
        <v>2858932.47</v>
      </c>
      <c r="G158" s="43">
        <f t="shared" si="4"/>
        <v>89.3416396875</v>
      </c>
      <c r="H158" s="43">
        <f t="shared" si="5"/>
        <v>99.44493424096227</v>
      </c>
      <c r="I158" s="77"/>
    </row>
    <row r="159" spans="1:9" ht="14.25">
      <c r="A159" s="77"/>
      <c r="B159" s="91" t="s">
        <v>8</v>
      </c>
      <c r="C159" s="121" t="s">
        <v>9</v>
      </c>
      <c r="D159" s="149">
        <v>704041</v>
      </c>
      <c r="E159" s="39">
        <v>638651</v>
      </c>
      <c r="F159" s="39">
        <v>635541.64</v>
      </c>
      <c r="G159" s="43">
        <f t="shared" si="4"/>
        <v>90.27054390298292</v>
      </c>
      <c r="H159" s="43">
        <f t="shared" si="5"/>
        <v>99.51313628257061</v>
      </c>
      <c r="I159" s="77"/>
    </row>
    <row r="160" spans="1:9" ht="14.25">
      <c r="A160" s="77"/>
      <c r="B160" s="89" t="s">
        <v>93</v>
      </c>
      <c r="C160" s="90" t="s">
        <v>94</v>
      </c>
      <c r="D160" s="148">
        <f>SUM(D161:D168)</f>
        <v>907800</v>
      </c>
      <c r="E160" s="26">
        <f>SUM(E161:E168)</f>
        <v>915900</v>
      </c>
      <c r="F160" s="26">
        <f>SUM(F161:F168)</f>
        <v>909623.65</v>
      </c>
      <c r="G160" s="27">
        <f t="shared" si="4"/>
        <v>100.20088675919807</v>
      </c>
      <c r="H160" s="27">
        <f t="shared" si="5"/>
        <v>99.3147341412818</v>
      </c>
      <c r="I160" s="77"/>
    </row>
    <row r="161" spans="1:9" ht="14.25">
      <c r="A161" s="77"/>
      <c r="B161" s="91" t="s">
        <v>6</v>
      </c>
      <c r="C161" s="121" t="s">
        <v>7</v>
      </c>
      <c r="D161" s="149">
        <v>710000</v>
      </c>
      <c r="E161" s="39">
        <v>735000</v>
      </c>
      <c r="F161" s="39">
        <v>730088.81</v>
      </c>
      <c r="G161" s="43">
        <f t="shared" si="4"/>
        <v>102.82940985915494</v>
      </c>
      <c r="H161" s="43">
        <f t="shared" si="5"/>
        <v>99.33181088435374</v>
      </c>
      <c r="I161" s="77"/>
    </row>
    <row r="162" spans="1:9" ht="14.25">
      <c r="A162" s="77"/>
      <c r="B162" s="91" t="s">
        <v>8</v>
      </c>
      <c r="C162" s="121" t="s">
        <v>9</v>
      </c>
      <c r="D162" s="149">
        <v>155400</v>
      </c>
      <c r="E162" s="39">
        <v>168900</v>
      </c>
      <c r="F162" s="39">
        <v>167802.24</v>
      </c>
      <c r="G162" s="43">
        <f t="shared" si="4"/>
        <v>107.98084942084942</v>
      </c>
      <c r="H162" s="43">
        <f t="shared" si="5"/>
        <v>99.35005328596802</v>
      </c>
      <c r="I162" s="77"/>
    </row>
    <row r="163" spans="1:9" ht="14.25">
      <c r="A163" s="77"/>
      <c r="B163" s="91" t="s">
        <v>10</v>
      </c>
      <c r="C163" s="121" t="s">
        <v>11</v>
      </c>
      <c r="D163" s="149">
        <v>10000</v>
      </c>
      <c r="E163" s="39">
        <v>10726</v>
      </c>
      <c r="F163" s="39">
        <v>10726</v>
      </c>
      <c r="G163" s="43">
        <f t="shared" si="4"/>
        <v>107.26</v>
      </c>
      <c r="H163" s="43">
        <f t="shared" si="5"/>
        <v>100</v>
      </c>
      <c r="I163" s="77"/>
    </row>
    <row r="164" spans="1:9" ht="14.25">
      <c r="A164" s="77"/>
      <c r="B164" s="91" t="s">
        <v>12</v>
      </c>
      <c r="C164" s="121" t="s">
        <v>13</v>
      </c>
      <c r="D164" s="149">
        <v>2000</v>
      </c>
      <c r="E164" s="39">
        <v>1274</v>
      </c>
      <c r="F164" s="39">
        <v>1006.6</v>
      </c>
      <c r="G164" s="43">
        <f t="shared" si="4"/>
        <v>50.33</v>
      </c>
      <c r="H164" s="43">
        <f t="shared" si="5"/>
        <v>79.01098901098901</v>
      </c>
      <c r="I164" s="77"/>
    </row>
    <row r="165" spans="1:9" ht="14.25" hidden="1">
      <c r="A165" s="77"/>
      <c r="B165" s="91" t="s">
        <v>14</v>
      </c>
      <c r="C165" s="121" t="s">
        <v>15</v>
      </c>
      <c r="D165" s="149"/>
      <c r="E165" s="39"/>
      <c r="F165" s="39"/>
      <c r="G165" s="43" t="e">
        <f t="shared" si="4"/>
        <v>#DIV/0!</v>
      </c>
      <c r="H165" s="43" t="e">
        <f t="shared" si="5"/>
        <v>#DIV/0!</v>
      </c>
      <c r="I165" s="77"/>
    </row>
    <row r="166" spans="1:9" ht="14.25">
      <c r="A166" s="77"/>
      <c r="B166" s="91" t="s">
        <v>16</v>
      </c>
      <c r="C166" s="121" t="s">
        <v>17</v>
      </c>
      <c r="D166" s="149">
        <v>23100</v>
      </c>
      <c r="E166" s="39">
        <v>0</v>
      </c>
      <c r="F166" s="39">
        <v>0</v>
      </c>
      <c r="G166" s="43">
        <f t="shared" si="4"/>
        <v>0</v>
      </c>
      <c r="H166" s="43">
        <v>0</v>
      </c>
      <c r="I166" s="77"/>
    </row>
    <row r="167" spans="1:9" ht="14.25">
      <c r="A167" s="77"/>
      <c r="B167" s="91" t="s">
        <v>18</v>
      </c>
      <c r="C167" s="121" t="s">
        <v>19</v>
      </c>
      <c r="D167" s="149">
        <v>1200</v>
      </c>
      <c r="E167" s="39">
        <v>0</v>
      </c>
      <c r="F167" s="39">
        <v>0</v>
      </c>
      <c r="G167" s="43">
        <f t="shared" si="4"/>
        <v>0</v>
      </c>
      <c r="H167" s="43">
        <v>0</v>
      </c>
      <c r="I167" s="77"/>
    </row>
    <row r="168" spans="1:9" ht="14.25">
      <c r="A168" s="77"/>
      <c r="B168" s="91" t="s">
        <v>20</v>
      </c>
      <c r="C168" s="121" t="s">
        <v>21</v>
      </c>
      <c r="D168" s="149">
        <v>6100</v>
      </c>
      <c r="E168" s="39">
        <v>0</v>
      </c>
      <c r="F168" s="39">
        <v>0</v>
      </c>
      <c r="G168" s="43">
        <f t="shared" si="4"/>
        <v>0</v>
      </c>
      <c r="H168" s="43">
        <v>0</v>
      </c>
      <c r="I168" s="77"/>
    </row>
    <row r="169" spans="1:9" ht="72" hidden="1">
      <c r="A169" s="77"/>
      <c r="B169" s="92" t="s">
        <v>332</v>
      </c>
      <c r="C169" s="90" t="s">
        <v>333</v>
      </c>
      <c r="D169" s="148">
        <f>SUM(D170)</f>
        <v>0</v>
      </c>
      <c r="E169" s="39">
        <v>0</v>
      </c>
      <c r="F169" s="39">
        <v>0</v>
      </c>
      <c r="G169" s="27" t="e">
        <f aca="true" t="shared" si="6" ref="G169:G175">F169/D169*100</f>
        <v>#DIV/0!</v>
      </c>
      <c r="H169" s="27" t="e">
        <f aca="true" t="shared" si="7" ref="H169:H175">F169/E169*100</f>
        <v>#DIV/0!</v>
      </c>
      <c r="I169" s="77"/>
    </row>
    <row r="170" spans="1:9" ht="14.25" hidden="1">
      <c r="A170" s="77"/>
      <c r="B170" s="91">
        <v>2210</v>
      </c>
      <c r="C170" s="121" t="s">
        <v>11</v>
      </c>
      <c r="D170" s="149"/>
      <c r="E170" s="39">
        <v>0</v>
      </c>
      <c r="F170" s="39">
        <v>0</v>
      </c>
      <c r="G170" s="43" t="e">
        <f t="shared" si="6"/>
        <v>#DIV/0!</v>
      </c>
      <c r="H170" s="43" t="e">
        <f t="shared" si="7"/>
        <v>#DIV/0!</v>
      </c>
      <c r="I170" s="77"/>
    </row>
    <row r="171" spans="1:9" ht="72" hidden="1">
      <c r="A171" s="77"/>
      <c r="B171" s="92" t="s">
        <v>334</v>
      </c>
      <c r="C171" s="90" t="s">
        <v>335</v>
      </c>
      <c r="D171" s="148">
        <f>SUM(D172:D175)</f>
        <v>0</v>
      </c>
      <c r="E171" s="39">
        <v>0</v>
      </c>
      <c r="F171" s="39">
        <v>0</v>
      </c>
      <c r="G171" s="27" t="e">
        <f t="shared" si="6"/>
        <v>#DIV/0!</v>
      </c>
      <c r="H171" s="27" t="e">
        <f t="shared" si="7"/>
        <v>#DIV/0!</v>
      </c>
      <c r="I171" s="77"/>
    </row>
    <row r="172" spans="1:9" ht="14.25" hidden="1">
      <c r="A172" s="77"/>
      <c r="B172" s="91" t="s">
        <v>6</v>
      </c>
      <c r="C172" s="121" t="s">
        <v>7</v>
      </c>
      <c r="D172" s="149"/>
      <c r="E172" s="39">
        <v>0</v>
      </c>
      <c r="F172" s="39">
        <v>0</v>
      </c>
      <c r="G172" s="43" t="e">
        <f t="shared" si="6"/>
        <v>#DIV/0!</v>
      </c>
      <c r="H172" s="43" t="e">
        <f t="shared" si="7"/>
        <v>#DIV/0!</v>
      </c>
      <c r="I172" s="77"/>
    </row>
    <row r="173" spans="1:9" ht="14.25" hidden="1">
      <c r="A173" s="77"/>
      <c r="B173" s="91" t="s">
        <v>8</v>
      </c>
      <c r="C173" s="121" t="s">
        <v>9</v>
      </c>
      <c r="D173" s="149"/>
      <c r="E173" s="39">
        <v>0</v>
      </c>
      <c r="F173" s="39">
        <v>0</v>
      </c>
      <c r="G173" s="43" t="e">
        <f t="shared" si="6"/>
        <v>#DIV/0!</v>
      </c>
      <c r="H173" s="43" t="e">
        <f t="shared" si="7"/>
        <v>#DIV/0!</v>
      </c>
      <c r="I173" s="77"/>
    </row>
    <row r="174" spans="1:9" ht="14.25" hidden="1">
      <c r="A174" s="77"/>
      <c r="B174" s="91" t="s">
        <v>10</v>
      </c>
      <c r="C174" s="121" t="s">
        <v>11</v>
      </c>
      <c r="D174" s="149"/>
      <c r="E174" s="39">
        <v>0</v>
      </c>
      <c r="F174" s="39">
        <v>0</v>
      </c>
      <c r="G174" s="43" t="e">
        <f t="shared" si="6"/>
        <v>#DIV/0!</v>
      </c>
      <c r="H174" s="43" t="e">
        <f t="shared" si="7"/>
        <v>#DIV/0!</v>
      </c>
      <c r="I174" s="77"/>
    </row>
    <row r="175" spans="1:9" ht="27" customHeight="1" hidden="1">
      <c r="A175" s="77"/>
      <c r="B175" s="91" t="s">
        <v>26</v>
      </c>
      <c r="C175" s="121" t="s">
        <v>27</v>
      </c>
      <c r="D175" s="149"/>
      <c r="E175" s="39">
        <v>0</v>
      </c>
      <c r="F175" s="39">
        <v>0</v>
      </c>
      <c r="G175" s="43" t="e">
        <f t="shared" si="6"/>
        <v>#DIV/0!</v>
      </c>
      <c r="H175" s="43" t="e">
        <f t="shared" si="7"/>
        <v>#DIV/0!</v>
      </c>
      <c r="I175" s="77"/>
    </row>
    <row r="176" spans="1:9" ht="57">
      <c r="A176" s="77"/>
      <c r="B176" s="89" t="s">
        <v>95</v>
      </c>
      <c r="C176" s="90" t="s">
        <v>96</v>
      </c>
      <c r="D176" s="148">
        <f>SUM(D177:D179)</f>
        <v>0</v>
      </c>
      <c r="E176" s="26">
        <f>SUM(E177:E179)</f>
        <v>650014</v>
      </c>
      <c r="F176" s="26">
        <f>SUM(F177:F179)</f>
        <v>649032</v>
      </c>
      <c r="G176" s="27">
        <v>0</v>
      </c>
      <c r="H176" s="27">
        <f t="shared" si="5"/>
        <v>99.84892633081749</v>
      </c>
      <c r="I176" s="77"/>
    </row>
    <row r="177" spans="1:9" ht="14.25">
      <c r="A177" s="77"/>
      <c r="B177" s="91" t="s">
        <v>6</v>
      </c>
      <c r="C177" s="121" t="s">
        <v>7</v>
      </c>
      <c r="D177" s="149">
        <v>0</v>
      </c>
      <c r="E177" s="39">
        <v>423613</v>
      </c>
      <c r="F177" s="39">
        <v>423613</v>
      </c>
      <c r="G177" s="43">
        <v>0</v>
      </c>
      <c r="H177" s="43">
        <f t="shared" si="5"/>
        <v>100</v>
      </c>
      <c r="I177" s="77"/>
    </row>
    <row r="178" spans="1:9" ht="14.25">
      <c r="A178" s="77"/>
      <c r="B178" s="91" t="s">
        <v>8</v>
      </c>
      <c r="C178" s="121" t="s">
        <v>9</v>
      </c>
      <c r="D178" s="149">
        <v>0</v>
      </c>
      <c r="E178" s="39">
        <v>74973</v>
      </c>
      <c r="F178" s="39">
        <v>74973</v>
      </c>
      <c r="G178" s="43">
        <v>0</v>
      </c>
      <c r="H178" s="43">
        <f t="shared" si="5"/>
        <v>100</v>
      </c>
      <c r="I178" s="77"/>
    </row>
    <row r="179" spans="1:9" ht="14.25">
      <c r="A179" s="77"/>
      <c r="B179" s="91" t="s">
        <v>10</v>
      </c>
      <c r="C179" s="121" t="s">
        <v>11</v>
      </c>
      <c r="D179" s="149">
        <v>0</v>
      </c>
      <c r="E179" s="39">
        <v>151428</v>
      </c>
      <c r="F179" s="39">
        <v>150446</v>
      </c>
      <c r="G179" s="43">
        <v>0</v>
      </c>
      <c r="H179" s="43">
        <f>F179/E179*100</f>
        <v>99.35150698681882</v>
      </c>
      <c r="I179" s="77"/>
    </row>
    <row r="180" spans="1:9" ht="57" hidden="1">
      <c r="A180" s="77"/>
      <c r="B180" s="92" t="s">
        <v>336</v>
      </c>
      <c r="C180" s="90" t="s">
        <v>337</v>
      </c>
      <c r="D180" s="148">
        <f>SUM(D181:D182)</f>
        <v>0</v>
      </c>
      <c r="E180" s="26">
        <f>SUM(E181:E182)</f>
        <v>0</v>
      </c>
      <c r="F180" s="26">
        <f>SUM(F181:F182)</f>
        <v>0</v>
      </c>
      <c r="G180" s="27" t="e">
        <f>F180/D180*100</f>
        <v>#DIV/0!</v>
      </c>
      <c r="H180" s="27" t="e">
        <f>F180/E180*100</f>
        <v>#DIV/0!</v>
      </c>
      <c r="I180" s="77"/>
    </row>
    <row r="181" spans="1:9" ht="14.25" hidden="1">
      <c r="A181" s="77"/>
      <c r="B181" s="91" t="s">
        <v>6</v>
      </c>
      <c r="C181" s="121" t="s">
        <v>7</v>
      </c>
      <c r="D181" s="149"/>
      <c r="E181" s="39"/>
      <c r="F181" s="39"/>
      <c r="G181" s="43" t="e">
        <f>F181/D181*100</f>
        <v>#DIV/0!</v>
      </c>
      <c r="H181" s="43" t="e">
        <f>F181/E181*100</f>
        <v>#DIV/0!</v>
      </c>
      <c r="I181" s="77"/>
    </row>
    <row r="182" spans="1:9" ht="14.25" hidden="1">
      <c r="A182" s="77"/>
      <c r="B182" s="91" t="s">
        <v>8</v>
      </c>
      <c r="C182" s="121" t="s">
        <v>9</v>
      </c>
      <c r="D182" s="149"/>
      <c r="E182" s="39"/>
      <c r="F182" s="39"/>
      <c r="G182" s="43" t="e">
        <f>F182/D182*100</f>
        <v>#DIV/0!</v>
      </c>
      <c r="H182" s="43" t="e">
        <f>F182/E182*100</f>
        <v>#DIV/0!</v>
      </c>
      <c r="I182" s="77"/>
    </row>
    <row r="183" spans="1:9" ht="30.75" customHeight="1">
      <c r="A183" s="77"/>
      <c r="B183" s="89" t="s">
        <v>97</v>
      </c>
      <c r="C183" s="90" t="s">
        <v>98</v>
      </c>
      <c r="D183" s="148">
        <f>SUM(D184:D188)</f>
        <v>768100</v>
      </c>
      <c r="E183" s="26">
        <f>SUM(E184:E188)</f>
        <v>443350.06</v>
      </c>
      <c r="F183" s="26">
        <f>SUM(F184:F188)</f>
        <v>443350.06</v>
      </c>
      <c r="G183" s="27">
        <f t="shared" si="4"/>
        <v>57.72035672438485</v>
      </c>
      <c r="H183" s="27">
        <f t="shared" si="5"/>
        <v>100</v>
      </c>
      <c r="I183" s="77"/>
    </row>
    <row r="184" spans="1:9" ht="14.25">
      <c r="A184" s="77"/>
      <c r="B184" s="91" t="s">
        <v>6</v>
      </c>
      <c r="C184" s="121" t="s">
        <v>7</v>
      </c>
      <c r="D184" s="149">
        <v>625500</v>
      </c>
      <c r="E184" s="39">
        <v>366291.93</v>
      </c>
      <c r="F184" s="39">
        <v>366291.93</v>
      </c>
      <c r="G184" s="43">
        <f t="shared" si="4"/>
        <v>58.55986091127098</v>
      </c>
      <c r="H184" s="43">
        <f t="shared" si="5"/>
        <v>100</v>
      </c>
      <c r="I184" s="77"/>
    </row>
    <row r="185" spans="1:9" ht="14.25">
      <c r="A185" s="77"/>
      <c r="B185" s="91" t="s">
        <v>8</v>
      </c>
      <c r="C185" s="121" t="s">
        <v>9</v>
      </c>
      <c r="D185" s="149">
        <v>137600</v>
      </c>
      <c r="E185" s="39">
        <v>77058.13</v>
      </c>
      <c r="F185" s="39">
        <v>77058.13</v>
      </c>
      <c r="G185" s="43">
        <f t="shared" si="4"/>
        <v>56.00154796511628</v>
      </c>
      <c r="H185" s="43">
        <f t="shared" si="5"/>
        <v>100</v>
      </c>
      <c r="I185" s="77"/>
    </row>
    <row r="186" spans="1:9" ht="14.25">
      <c r="A186" s="77"/>
      <c r="B186" s="91" t="s">
        <v>10</v>
      </c>
      <c r="C186" s="121" t="s">
        <v>11</v>
      </c>
      <c r="D186" s="149">
        <v>5000</v>
      </c>
      <c r="E186" s="39">
        <v>0</v>
      </c>
      <c r="F186" s="39">
        <v>0</v>
      </c>
      <c r="G186" s="43">
        <f t="shared" si="4"/>
        <v>0</v>
      </c>
      <c r="H186" s="43">
        <v>0</v>
      </c>
      <c r="I186" s="77"/>
    </row>
    <row r="187" spans="1:9" ht="14.25" hidden="1">
      <c r="A187" s="77"/>
      <c r="B187" s="91" t="s">
        <v>12</v>
      </c>
      <c r="C187" s="121" t="s">
        <v>13</v>
      </c>
      <c r="D187" s="149"/>
      <c r="E187" s="39"/>
      <c r="F187" s="39"/>
      <c r="G187" s="43" t="e">
        <f t="shared" si="4"/>
        <v>#DIV/0!</v>
      </c>
      <c r="H187" s="43" t="e">
        <f t="shared" si="5"/>
        <v>#DIV/0!</v>
      </c>
      <c r="I187" s="77"/>
    </row>
    <row r="188" spans="1:9" ht="14.25" hidden="1">
      <c r="A188" s="77"/>
      <c r="B188" s="91" t="s">
        <v>14</v>
      </c>
      <c r="C188" s="121" t="s">
        <v>15</v>
      </c>
      <c r="D188" s="149"/>
      <c r="E188" s="39"/>
      <c r="F188" s="39"/>
      <c r="G188" s="43" t="e">
        <f t="shared" si="4"/>
        <v>#DIV/0!</v>
      </c>
      <c r="H188" s="43" t="e">
        <f t="shared" si="5"/>
        <v>#DIV/0!</v>
      </c>
      <c r="I188" s="77"/>
    </row>
    <row r="189" spans="1:9" ht="28.5">
      <c r="A189" s="77"/>
      <c r="B189" s="92" t="s">
        <v>476</v>
      </c>
      <c r="C189" s="90" t="s">
        <v>477</v>
      </c>
      <c r="D189" s="148">
        <f>D190+D195+D197+D199+D207+D209</f>
        <v>0</v>
      </c>
      <c r="E189" s="26">
        <f>E190+E195+E197+E199+E207+E209</f>
        <v>3590926.76</v>
      </c>
      <c r="F189" s="26">
        <f>F190+F195+F197+F199+F207+F209</f>
        <v>3338040.9699999997</v>
      </c>
      <c r="G189" s="27">
        <v>0</v>
      </c>
      <c r="H189" s="27">
        <f t="shared" si="5"/>
        <v>92.95764556334198</v>
      </c>
      <c r="I189" s="77"/>
    </row>
    <row r="190" spans="1:9" ht="42.75">
      <c r="A190" s="77"/>
      <c r="B190" s="92" t="s">
        <v>481</v>
      </c>
      <c r="C190" s="90" t="s">
        <v>71</v>
      </c>
      <c r="D190" s="148">
        <f>SUM(D191:D194)</f>
        <v>0</v>
      </c>
      <c r="E190" s="26">
        <f>SUM(E191:E194)</f>
        <v>746790</v>
      </c>
      <c r="F190" s="26">
        <f>SUM(F191:F194)</f>
        <v>745564.26</v>
      </c>
      <c r="G190" s="27">
        <v>0</v>
      </c>
      <c r="H190" s="27">
        <f t="shared" si="5"/>
        <v>99.83586550435865</v>
      </c>
      <c r="I190" s="77"/>
    </row>
    <row r="191" spans="1:9" ht="14.25">
      <c r="A191" s="77"/>
      <c r="B191" s="122" t="s">
        <v>6</v>
      </c>
      <c r="C191" s="121" t="s">
        <v>7</v>
      </c>
      <c r="D191" s="149">
        <v>0</v>
      </c>
      <c r="E191" s="39">
        <v>629100</v>
      </c>
      <c r="F191" s="39">
        <v>629100</v>
      </c>
      <c r="G191" s="43">
        <v>0</v>
      </c>
      <c r="H191" s="43">
        <f t="shared" si="5"/>
        <v>100</v>
      </c>
      <c r="I191" s="77"/>
    </row>
    <row r="192" spans="1:9" ht="14.25">
      <c r="A192" s="77"/>
      <c r="B192" s="122" t="s">
        <v>8</v>
      </c>
      <c r="C192" s="121" t="s">
        <v>9</v>
      </c>
      <c r="D192" s="149">
        <v>0</v>
      </c>
      <c r="E192" s="39">
        <v>104800</v>
      </c>
      <c r="F192" s="39">
        <v>103610.86</v>
      </c>
      <c r="G192" s="43">
        <v>0</v>
      </c>
      <c r="H192" s="43">
        <f>F192/E192*100</f>
        <v>98.86532442748091</v>
      </c>
      <c r="I192" s="77"/>
    </row>
    <row r="193" spans="1:9" ht="14.25">
      <c r="A193" s="77"/>
      <c r="B193" s="122" t="s">
        <v>10</v>
      </c>
      <c r="C193" s="121" t="s">
        <v>11</v>
      </c>
      <c r="D193" s="149">
        <v>0</v>
      </c>
      <c r="E193" s="39">
        <v>8500</v>
      </c>
      <c r="F193" s="39">
        <v>8463.4</v>
      </c>
      <c r="G193" s="43">
        <v>0</v>
      </c>
      <c r="H193" s="43">
        <f>F193/E193*100</f>
        <v>99.56941176470588</v>
      </c>
      <c r="I193" s="77"/>
    </row>
    <row r="194" spans="1:9" ht="14.25">
      <c r="A194" s="77"/>
      <c r="B194" s="122" t="s">
        <v>12</v>
      </c>
      <c r="C194" s="121" t="s">
        <v>13</v>
      </c>
      <c r="D194" s="149">
        <v>0</v>
      </c>
      <c r="E194" s="39">
        <v>4390</v>
      </c>
      <c r="F194" s="39">
        <v>4390</v>
      </c>
      <c r="G194" s="43">
        <v>0</v>
      </c>
      <c r="H194" s="43">
        <f>F194/E194*100</f>
        <v>100</v>
      </c>
      <c r="I194" s="77"/>
    </row>
    <row r="195" spans="1:9" ht="42.75">
      <c r="A195" s="77"/>
      <c r="B195" s="92" t="s">
        <v>482</v>
      </c>
      <c r="C195" s="90" t="s">
        <v>45</v>
      </c>
      <c r="D195" s="148">
        <f>SUM(D196)</f>
        <v>0</v>
      </c>
      <c r="E195" s="26">
        <f>SUM(E196)</f>
        <v>3500</v>
      </c>
      <c r="F195" s="26">
        <f>SUM(F196)</f>
        <v>0</v>
      </c>
      <c r="G195" s="27">
        <v>0</v>
      </c>
      <c r="H195" s="27">
        <f>F195/E195*100</f>
        <v>0</v>
      </c>
      <c r="I195" s="77"/>
    </row>
    <row r="196" spans="1:9" ht="28.5">
      <c r="A196" s="77"/>
      <c r="B196" s="122">
        <v>2610</v>
      </c>
      <c r="C196" s="121" t="s">
        <v>33</v>
      </c>
      <c r="D196" s="149">
        <v>0</v>
      </c>
      <c r="E196" s="39">
        <v>3500</v>
      </c>
      <c r="F196" s="39">
        <v>0</v>
      </c>
      <c r="G196" s="43">
        <v>0</v>
      </c>
      <c r="H196" s="43">
        <f>F196/E196*100</f>
        <v>0</v>
      </c>
      <c r="I196" s="77"/>
    </row>
    <row r="197" spans="1:9" ht="42.75" hidden="1">
      <c r="A197" s="77"/>
      <c r="B197" s="92" t="s">
        <v>483</v>
      </c>
      <c r="C197" s="90" t="s">
        <v>47</v>
      </c>
      <c r="D197" s="148">
        <f>SUM(D198)</f>
        <v>0</v>
      </c>
      <c r="E197" s="26">
        <f>SUM(E198)</f>
        <v>0</v>
      </c>
      <c r="F197" s="26">
        <f>SUM(F198)</f>
        <v>0</v>
      </c>
      <c r="G197" s="27" t="e">
        <f>F197/D197*100</f>
        <v>#DIV/0!</v>
      </c>
      <c r="H197" s="27">
        <v>0</v>
      </c>
      <c r="I197" s="77"/>
    </row>
    <row r="198" spans="1:9" ht="14.25" hidden="1">
      <c r="A198" s="77"/>
      <c r="B198" s="122" t="s">
        <v>40</v>
      </c>
      <c r="C198" s="121" t="s">
        <v>41</v>
      </c>
      <c r="D198" s="149"/>
      <c r="E198" s="39"/>
      <c r="F198" s="39">
        <v>0</v>
      </c>
      <c r="G198" s="43" t="e">
        <f>F198/D198*100</f>
        <v>#DIV/0!</v>
      </c>
      <c r="H198" s="43">
        <v>0</v>
      </c>
      <c r="I198" s="77"/>
    </row>
    <row r="199" spans="1:9" ht="28.5">
      <c r="A199" s="77"/>
      <c r="B199" s="92" t="s">
        <v>484</v>
      </c>
      <c r="C199" s="90" t="s">
        <v>49</v>
      </c>
      <c r="D199" s="148">
        <f>SUM(D200:D206)</f>
        <v>0</v>
      </c>
      <c r="E199" s="26">
        <f>SUM(E200:E206)</f>
        <v>1212884.27</v>
      </c>
      <c r="F199" s="26">
        <f>SUM(F200:F206)</f>
        <v>1201136.17</v>
      </c>
      <c r="G199" s="27">
        <v>0</v>
      </c>
      <c r="H199" s="27">
        <f aca="true" t="shared" si="8" ref="H199:H211">F199/E199*100</f>
        <v>99.03139151107962</v>
      </c>
      <c r="I199" s="77"/>
    </row>
    <row r="200" spans="1:9" ht="14.25">
      <c r="A200" s="77"/>
      <c r="B200" s="122" t="s">
        <v>6</v>
      </c>
      <c r="C200" s="121" t="s">
        <v>7</v>
      </c>
      <c r="D200" s="149">
        <v>0</v>
      </c>
      <c r="E200" s="39">
        <v>1016661.06</v>
      </c>
      <c r="F200" s="39">
        <v>1016540.42</v>
      </c>
      <c r="G200" s="43">
        <v>0</v>
      </c>
      <c r="H200" s="43">
        <f t="shared" si="8"/>
        <v>99.9881337050521</v>
      </c>
      <c r="I200" s="77"/>
    </row>
    <row r="201" spans="1:9" ht="14.25">
      <c r="A201" s="77"/>
      <c r="B201" s="122" t="s">
        <v>8</v>
      </c>
      <c r="C201" s="121" t="s">
        <v>9</v>
      </c>
      <c r="D201" s="149">
        <v>0</v>
      </c>
      <c r="E201" s="39">
        <v>190695.21</v>
      </c>
      <c r="F201" s="39">
        <v>184595.75</v>
      </c>
      <c r="G201" s="43">
        <v>0</v>
      </c>
      <c r="H201" s="43">
        <f t="shared" si="8"/>
        <v>96.80146134766574</v>
      </c>
      <c r="I201" s="77"/>
    </row>
    <row r="202" spans="1:9" ht="14.25">
      <c r="A202" s="77"/>
      <c r="B202" s="122" t="s">
        <v>10</v>
      </c>
      <c r="C202" s="121" t="s">
        <v>11</v>
      </c>
      <c r="D202" s="149">
        <v>0</v>
      </c>
      <c r="E202" s="39">
        <v>528</v>
      </c>
      <c r="F202" s="39">
        <v>0</v>
      </c>
      <c r="G202" s="43">
        <v>0</v>
      </c>
      <c r="H202" s="43">
        <f t="shared" si="8"/>
        <v>0</v>
      </c>
      <c r="I202" s="77"/>
    </row>
    <row r="203" spans="1:9" ht="14.25">
      <c r="A203" s="77"/>
      <c r="B203" s="122" t="s">
        <v>12</v>
      </c>
      <c r="C203" s="121" t="s">
        <v>13</v>
      </c>
      <c r="D203" s="149">
        <v>0</v>
      </c>
      <c r="E203" s="39">
        <v>5000</v>
      </c>
      <c r="F203" s="39">
        <v>0</v>
      </c>
      <c r="G203" s="43">
        <v>0</v>
      </c>
      <c r="H203" s="43">
        <f t="shared" si="8"/>
        <v>0</v>
      </c>
      <c r="I203" s="77"/>
    </row>
    <row r="204" spans="1:9" ht="14.25" hidden="1">
      <c r="A204" s="77"/>
      <c r="B204" s="122" t="s">
        <v>16</v>
      </c>
      <c r="C204" s="121" t="s">
        <v>17</v>
      </c>
      <c r="D204" s="149"/>
      <c r="E204" s="39"/>
      <c r="F204" s="39"/>
      <c r="G204" s="43" t="e">
        <f>F204/D204*100</f>
        <v>#DIV/0!</v>
      </c>
      <c r="H204" s="43">
        <v>0</v>
      </c>
      <c r="I204" s="77"/>
    </row>
    <row r="205" spans="1:9" ht="14.25" hidden="1">
      <c r="A205" s="77"/>
      <c r="B205" s="122" t="s">
        <v>18</v>
      </c>
      <c r="C205" s="121" t="s">
        <v>19</v>
      </c>
      <c r="D205" s="149"/>
      <c r="E205" s="39"/>
      <c r="F205" s="39"/>
      <c r="G205" s="43" t="e">
        <f>F205/D205*100</f>
        <v>#DIV/0!</v>
      </c>
      <c r="H205" s="43" t="e">
        <f t="shared" si="8"/>
        <v>#DIV/0!</v>
      </c>
      <c r="I205" s="77"/>
    </row>
    <row r="206" spans="1:9" ht="14.25" hidden="1">
      <c r="A206" s="77"/>
      <c r="B206" s="122" t="s">
        <v>20</v>
      </c>
      <c r="C206" s="121" t="s">
        <v>21</v>
      </c>
      <c r="D206" s="149"/>
      <c r="E206" s="39"/>
      <c r="F206" s="39"/>
      <c r="G206" s="43" t="e">
        <f>F206/D206*100</f>
        <v>#DIV/0!</v>
      </c>
      <c r="H206" s="43" t="e">
        <f t="shared" si="8"/>
        <v>#DIV/0!</v>
      </c>
      <c r="I206" s="77"/>
    </row>
    <row r="207" spans="1:9" ht="86.25">
      <c r="A207" s="77"/>
      <c r="B207" s="92" t="s">
        <v>486</v>
      </c>
      <c r="C207" s="90" t="s">
        <v>328</v>
      </c>
      <c r="D207" s="148">
        <f>SUM(D208)</f>
        <v>0</v>
      </c>
      <c r="E207" s="26">
        <f>SUM(E208)</f>
        <v>550743.25</v>
      </c>
      <c r="F207" s="26">
        <f>SUM(F208)</f>
        <v>548081.62</v>
      </c>
      <c r="G207" s="27">
        <v>0</v>
      </c>
      <c r="H207" s="27">
        <f>F207/E207*100</f>
        <v>99.51672035925996</v>
      </c>
      <c r="I207" s="77"/>
    </row>
    <row r="208" spans="1:9" ht="14.25">
      <c r="A208" s="77"/>
      <c r="B208" s="91" t="s">
        <v>40</v>
      </c>
      <c r="C208" s="121" t="s">
        <v>41</v>
      </c>
      <c r="D208" s="149">
        <v>0</v>
      </c>
      <c r="E208" s="39">
        <v>550743.25</v>
      </c>
      <c r="F208" s="39">
        <v>548081.62</v>
      </c>
      <c r="G208" s="43">
        <v>0</v>
      </c>
      <c r="H208" s="43">
        <f>F208/E208*100</f>
        <v>99.51672035925996</v>
      </c>
      <c r="I208" s="77"/>
    </row>
    <row r="209" spans="1:9" ht="28.5">
      <c r="A209" s="77"/>
      <c r="B209" s="92" t="s">
        <v>485</v>
      </c>
      <c r="C209" s="90" t="s">
        <v>53</v>
      </c>
      <c r="D209" s="148">
        <f>SUM(D210:D211)</f>
        <v>0</v>
      </c>
      <c r="E209" s="26">
        <f>SUM(E210:E211)</f>
        <v>1077009.24</v>
      </c>
      <c r="F209" s="26">
        <f>SUM(F210:F211)</f>
        <v>843258.92</v>
      </c>
      <c r="G209" s="27">
        <v>0</v>
      </c>
      <c r="H209" s="27">
        <f t="shared" si="8"/>
        <v>78.29634962091876</v>
      </c>
      <c r="I209" s="77"/>
    </row>
    <row r="210" spans="1:9" ht="31.5" customHeight="1">
      <c r="A210" s="77"/>
      <c r="B210" s="91" t="s">
        <v>26</v>
      </c>
      <c r="C210" s="125" t="s">
        <v>27</v>
      </c>
      <c r="D210" s="149">
        <v>0</v>
      </c>
      <c r="E210" s="39">
        <v>300000</v>
      </c>
      <c r="F210" s="39">
        <v>110050</v>
      </c>
      <c r="G210" s="43">
        <v>0</v>
      </c>
      <c r="H210" s="43">
        <f>F210/E210*100</f>
        <v>36.68333333333334</v>
      </c>
      <c r="I210" s="77"/>
    </row>
    <row r="211" spans="1:9" ht="14.25">
      <c r="A211" s="77"/>
      <c r="B211" s="122" t="s">
        <v>40</v>
      </c>
      <c r="C211" s="121" t="s">
        <v>41</v>
      </c>
      <c r="D211" s="149">
        <v>0</v>
      </c>
      <c r="E211" s="39">
        <v>777009.24</v>
      </c>
      <c r="F211" s="39">
        <v>733208.92</v>
      </c>
      <c r="G211" s="43">
        <v>0</v>
      </c>
      <c r="H211" s="43">
        <f t="shared" si="8"/>
        <v>94.36296021396092</v>
      </c>
      <c r="I211" s="77"/>
    </row>
    <row r="212" spans="1:9" ht="28.5">
      <c r="A212" s="77"/>
      <c r="B212" s="89" t="s">
        <v>99</v>
      </c>
      <c r="C212" s="90" t="s">
        <v>100</v>
      </c>
      <c r="D212" s="148">
        <f>D213+D216+D226+D228+D238+D247+D258+D267+D270+D272+D274+D279+D287+D289</f>
        <v>21501000</v>
      </c>
      <c r="E212" s="26">
        <f>E213+E216+E226+E228+E238+E247+E258+E267+E270+E272+E274+E279+E287+E289</f>
        <v>17300583.939999998</v>
      </c>
      <c r="F212" s="26">
        <f>F213+F216+F226+F228+F238+F247+F258+F267+F270+F272+F274+F279+F287+F289</f>
        <v>16811578.74</v>
      </c>
      <c r="G212" s="27">
        <f t="shared" si="4"/>
        <v>78.18975275568577</v>
      </c>
      <c r="H212" s="27">
        <f t="shared" si="5"/>
        <v>97.17347575263405</v>
      </c>
      <c r="I212" s="77"/>
    </row>
    <row r="213" spans="1:9" ht="42.75">
      <c r="A213" s="77"/>
      <c r="B213" s="89" t="s">
        <v>101</v>
      </c>
      <c r="C213" s="90" t="s">
        <v>71</v>
      </c>
      <c r="D213" s="148">
        <f>SUM(D214:D215)</f>
        <v>637900</v>
      </c>
      <c r="E213" s="26">
        <f>SUM(E214:E215)</f>
        <v>438935</v>
      </c>
      <c r="F213" s="26">
        <f>SUM(F214:F215)</f>
        <v>433137.32</v>
      </c>
      <c r="G213" s="27">
        <f t="shared" si="4"/>
        <v>67.90050478131369</v>
      </c>
      <c r="H213" s="27">
        <f t="shared" si="5"/>
        <v>98.67914839327008</v>
      </c>
      <c r="I213" s="77"/>
    </row>
    <row r="214" spans="1:9" ht="14.25">
      <c r="A214" s="77"/>
      <c r="B214" s="91" t="s">
        <v>6</v>
      </c>
      <c r="C214" s="121" t="s">
        <v>7</v>
      </c>
      <c r="D214" s="149">
        <v>522900</v>
      </c>
      <c r="E214" s="39">
        <v>359235</v>
      </c>
      <c r="F214" s="39">
        <v>354422.64</v>
      </c>
      <c r="G214" s="43">
        <f t="shared" si="4"/>
        <v>67.7801950659782</v>
      </c>
      <c r="H214" s="43">
        <f t="shared" si="5"/>
        <v>98.66038665497516</v>
      </c>
      <c r="I214" s="77"/>
    </row>
    <row r="215" spans="1:9" ht="14.25">
      <c r="A215" s="77"/>
      <c r="B215" s="91" t="s">
        <v>8</v>
      </c>
      <c r="C215" s="121" t="s">
        <v>9</v>
      </c>
      <c r="D215" s="149">
        <v>115000</v>
      </c>
      <c r="E215" s="39">
        <v>79700</v>
      </c>
      <c r="F215" s="39">
        <v>78714.68</v>
      </c>
      <c r="G215" s="43">
        <f t="shared" si="4"/>
        <v>68.44754782608695</v>
      </c>
      <c r="H215" s="43">
        <f t="shared" si="5"/>
        <v>98.76371392722709</v>
      </c>
      <c r="I215" s="77"/>
    </row>
    <row r="216" spans="1:9" ht="28.5">
      <c r="A216" s="77"/>
      <c r="B216" s="89" t="s">
        <v>102</v>
      </c>
      <c r="C216" s="90" t="s">
        <v>103</v>
      </c>
      <c r="D216" s="148">
        <f>SUM(D217:D225)</f>
        <v>4186900</v>
      </c>
      <c r="E216" s="26">
        <f>SUM(E217:E225)</f>
        <v>3213550</v>
      </c>
      <c r="F216" s="26">
        <f>SUM(F217:F225)</f>
        <v>3069454.6</v>
      </c>
      <c r="G216" s="27">
        <f t="shared" si="4"/>
        <v>73.31091260837374</v>
      </c>
      <c r="H216" s="27">
        <f t="shared" si="5"/>
        <v>95.51600566351854</v>
      </c>
      <c r="I216" s="77"/>
    </row>
    <row r="217" spans="1:9" ht="14.25">
      <c r="A217" s="77"/>
      <c r="B217" s="91" t="s">
        <v>6</v>
      </c>
      <c r="C217" s="121" t="s">
        <v>7</v>
      </c>
      <c r="D217" s="149">
        <v>3070100</v>
      </c>
      <c r="E217" s="39">
        <v>2402100</v>
      </c>
      <c r="F217" s="39">
        <v>2398929.49</v>
      </c>
      <c r="G217" s="43">
        <f t="shared" si="4"/>
        <v>78.138480505521</v>
      </c>
      <c r="H217" s="43">
        <f t="shared" si="5"/>
        <v>99.86801090712294</v>
      </c>
      <c r="I217" s="77"/>
    </row>
    <row r="218" spans="1:9" ht="14.25">
      <c r="A218" s="77"/>
      <c r="B218" s="91" t="s">
        <v>8</v>
      </c>
      <c r="C218" s="121" t="s">
        <v>9</v>
      </c>
      <c r="D218" s="149">
        <v>675400</v>
      </c>
      <c r="E218" s="39">
        <v>522400</v>
      </c>
      <c r="F218" s="39">
        <v>516639.31</v>
      </c>
      <c r="G218" s="43">
        <f t="shared" si="4"/>
        <v>76.49382736156352</v>
      </c>
      <c r="H218" s="43">
        <f t="shared" si="5"/>
        <v>98.8972645482389</v>
      </c>
      <c r="I218" s="77"/>
    </row>
    <row r="219" spans="1:9" ht="14.25">
      <c r="A219" s="77"/>
      <c r="B219" s="91" t="s">
        <v>10</v>
      </c>
      <c r="C219" s="121" t="s">
        <v>11</v>
      </c>
      <c r="D219" s="149">
        <v>5000</v>
      </c>
      <c r="E219" s="39">
        <v>3000</v>
      </c>
      <c r="F219" s="39">
        <v>2022</v>
      </c>
      <c r="G219" s="43">
        <f t="shared" si="4"/>
        <v>40.44</v>
      </c>
      <c r="H219" s="43">
        <f t="shared" si="5"/>
        <v>67.4</v>
      </c>
      <c r="I219" s="77"/>
    </row>
    <row r="220" spans="1:9" ht="14.25">
      <c r="A220" s="77"/>
      <c r="B220" s="91" t="s">
        <v>12</v>
      </c>
      <c r="C220" s="121" t="s">
        <v>13</v>
      </c>
      <c r="D220" s="149">
        <v>5000</v>
      </c>
      <c r="E220" s="39">
        <v>5000</v>
      </c>
      <c r="F220" s="39">
        <v>4303.75</v>
      </c>
      <c r="G220" s="43">
        <f t="shared" si="4"/>
        <v>86.075</v>
      </c>
      <c r="H220" s="43">
        <f t="shared" si="5"/>
        <v>86.075</v>
      </c>
      <c r="I220" s="77"/>
    </row>
    <row r="221" spans="1:9" ht="14.25" hidden="1">
      <c r="A221" s="77"/>
      <c r="B221" s="91" t="s">
        <v>14</v>
      </c>
      <c r="C221" s="121" t="s">
        <v>15</v>
      </c>
      <c r="D221" s="149"/>
      <c r="E221" s="39"/>
      <c r="F221" s="39"/>
      <c r="G221" s="43" t="e">
        <f t="shared" si="4"/>
        <v>#DIV/0!</v>
      </c>
      <c r="H221" s="43" t="e">
        <f t="shared" si="5"/>
        <v>#DIV/0!</v>
      </c>
      <c r="I221" s="77"/>
    </row>
    <row r="222" spans="1:9" ht="14.25">
      <c r="A222" s="77"/>
      <c r="B222" s="91" t="s">
        <v>16</v>
      </c>
      <c r="C222" s="121" t="s">
        <v>17</v>
      </c>
      <c r="D222" s="149">
        <v>412600</v>
      </c>
      <c r="E222" s="39">
        <v>263450</v>
      </c>
      <c r="F222" s="39">
        <v>135989.15</v>
      </c>
      <c r="G222" s="43">
        <f t="shared" si="4"/>
        <v>32.95907658749394</v>
      </c>
      <c r="H222" s="43">
        <f t="shared" si="5"/>
        <v>51.61858037578288</v>
      </c>
      <c r="I222" s="77"/>
    </row>
    <row r="223" spans="1:9" ht="14.25">
      <c r="A223" s="77"/>
      <c r="B223" s="91" t="s">
        <v>18</v>
      </c>
      <c r="C223" s="121" t="s">
        <v>19</v>
      </c>
      <c r="D223" s="149">
        <v>6000</v>
      </c>
      <c r="E223" s="39">
        <v>3700</v>
      </c>
      <c r="F223" s="39">
        <v>3636.15</v>
      </c>
      <c r="G223" s="43">
        <f t="shared" si="4"/>
        <v>60.602500000000006</v>
      </c>
      <c r="H223" s="43">
        <f t="shared" si="5"/>
        <v>98.27432432432433</v>
      </c>
      <c r="I223" s="77"/>
    </row>
    <row r="224" spans="1:9" ht="14.25">
      <c r="A224" s="77"/>
      <c r="B224" s="91" t="s">
        <v>20</v>
      </c>
      <c r="C224" s="121" t="s">
        <v>21</v>
      </c>
      <c r="D224" s="149">
        <v>12100</v>
      </c>
      <c r="E224" s="39">
        <v>13100</v>
      </c>
      <c r="F224" s="39">
        <v>7190.75</v>
      </c>
      <c r="G224" s="43">
        <f t="shared" si="4"/>
        <v>59.42768595041322</v>
      </c>
      <c r="H224" s="43">
        <f t="shared" si="5"/>
        <v>54.891221374045806</v>
      </c>
      <c r="I224" s="77"/>
    </row>
    <row r="225" spans="1:9" ht="28.5">
      <c r="A225" s="77"/>
      <c r="B225" s="91" t="s">
        <v>24</v>
      </c>
      <c r="C225" s="121" t="s">
        <v>25</v>
      </c>
      <c r="D225" s="149">
        <v>700</v>
      </c>
      <c r="E225" s="39">
        <v>800</v>
      </c>
      <c r="F225" s="39">
        <v>744</v>
      </c>
      <c r="G225" s="43">
        <f t="shared" si="4"/>
        <v>106.28571428571429</v>
      </c>
      <c r="H225" s="43">
        <f t="shared" si="5"/>
        <v>93</v>
      </c>
      <c r="I225" s="77"/>
    </row>
    <row r="226" spans="1:9" ht="42.75">
      <c r="A226" s="77"/>
      <c r="B226" s="89" t="s">
        <v>104</v>
      </c>
      <c r="C226" s="90" t="s">
        <v>105</v>
      </c>
      <c r="D226" s="148">
        <f>D227</f>
        <v>5000</v>
      </c>
      <c r="E226" s="26">
        <f>E227</f>
        <v>2000</v>
      </c>
      <c r="F226" s="26">
        <f>F227</f>
        <v>2000</v>
      </c>
      <c r="G226" s="27">
        <f t="shared" si="4"/>
        <v>40</v>
      </c>
      <c r="H226" s="27">
        <f t="shared" si="5"/>
        <v>100</v>
      </c>
      <c r="I226" s="77"/>
    </row>
    <row r="227" spans="1:9" ht="26.25" customHeight="1">
      <c r="A227" s="77"/>
      <c r="B227" s="91" t="s">
        <v>26</v>
      </c>
      <c r="C227" s="121" t="s">
        <v>27</v>
      </c>
      <c r="D227" s="149">
        <v>5000</v>
      </c>
      <c r="E227" s="39">
        <v>2000</v>
      </c>
      <c r="F227" s="39">
        <v>2000</v>
      </c>
      <c r="G227" s="43">
        <f t="shared" si="4"/>
        <v>40</v>
      </c>
      <c r="H227" s="43">
        <f t="shared" si="5"/>
        <v>100</v>
      </c>
      <c r="I227" s="77"/>
    </row>
    <row r="228" spans="1:9" ht="14.25">
      <c r="A228" s="77"/>
      <c r="B228" s="89" t="s">
        <v>106</v>
      </c>
      <c r="C228" s="90" t="s">
        <v>107</v>
      </c>
      <c r="D228" s="148">
        <f>SUM(D229:D237)</f>
        <v>5135000</v>
      </c>
      <c r="E228" s="26">
        <f>SUM(E229:E237)</f>
        <v>3686050</v>
      </c>
      <c r="F228" s="26">
        <f>SUM(F229:F237)</f>
        <v>3571538.2700000005</v>
      </c>
      <c r="G228" s="27">
        <f t="shared" si="4"/>
        <v>69.55283875365143</v>
      </c>
      <c r="H228" s="27">
        <f t="shared" si="5"/>
        <v>96.89337556462881</v>
      </c>
      <c r="I228" s="77"/>
    </row>
    <row r="229" spans="1:9" ht="14.25">
      <c r="A229" s="77"/>
      <c r="B229" s="91" t="s">
        <v>6</v>
      </c>
      <c r="C229" s="121" t="s">
        <v>7</v>
      </c>
      <c r="D229" s="149">
        <v>3844100</v>
      </c>
      <c r="E229" s="39">
        <v>2609400</v>
      </c>
      <c r="F229" s="39">
        <v>2589280.78</v>
      </c>
      <c r="G229" s="43">
        <f t="shared" si="4"/>
        <v>67.35726906167892</v>
      </c>
      <c r="H229" s="43">
        <f t="shared" si="5"/>
        <v>99.22897141105234</v>
      </c>
      <c r="I229" s="77"/>
    </row>
    <row r="230" spans="1:9" ht="14.25">
      <c r="A230" s="77"/>
      <c r="B230" s="91" t="s">
        <v>8</v>
      </c>
      <c r="C230" s="121" t="s">
        <v>9</v>
      </c>
      <c r="D230" s="149">
        <v>961000</v>
      </c>
      <c r="E230" s="39">
        <v>759600</v>
      </c>
      <c r="F230" s="39">
        <v>745673.26</v>
      </c>
      <c r="G230" s="43">
        <f t="shared" si="4"/>
        <v>77.59347138397503</v>
      </c>
      <c r="H230" s="43">
        <f t="shared" si="5"/>
        <v>98.16656924697209</v>
      </c>
      <c r="I230" s="77"/>
    </row>
    <row r="231" spans="1:9" ht="14.25">
      <c r="A231" s="77"/>
      <c r="B231" s="91" t="s">
        <v>10</v>
      </c>
      <c r="C231" s="121" t="s">
        <v>11</v>
      </c>
      <c r="D231" s="149">
        <v>5000</v>
      </c>
      <c r="E231" s="39">
        <v>4500</v>
      </c>
      <c r="F231" s="39">
        <v>4481</v>
      </c>
      <c r="G231" s="43">
        <f t="shared" si="4"/>
        <v>89.62</v>
      </c>
      <c r="H231" s="43">
        <f t="shared" si="5"/>
        <v>99.57777777777778</v>
      </c>
      <c r="I231" s="77"/>
    </row>
    <row r="232" spans="1:9" ht="14.25">
      <c r="A232" s="77"/>
      <c r="B232" s="91" t="s">
        <v>12</v>
      </c>
      <c r="C232" s="121" t="s">
        <v>13</v>
      </c>
      <c r="D232" s="149">
        <v>10000</v>
      </c>
      <c r="E232" s="39">
        <v>6000</v>
      </c>
      <c r="F232" s="39">
        <v>5355.54</v>
      </c>
      <c r="G232" s="43">
        <f t="shared" si="4"/>
        <v>53.5554</v>
      </c>
      <c r="H232" s="43">
        <f t="shared" si="5"/>
        <v>89.259</v>
      </c>
      <c r="I232" s="77"/>
    </row>
    <row r="233" spans="1:9" ht="14.25" hidden="1">
      <c r="A233" s="77"/>
      <c r="B233" s="91" t="s">
        <v>14</v>
      </c>
      <c r="C233" s="121" t="s">
        <v>15</v>
      </c>
      <c r="D233" s="149"/>
      <c r="E233" s="39"/>
      <c r="F233" s="39"/>
      <c r="G233" s="43" t="e">
        <f t="shared" si="4"/>
        <v>#DIV/0!</v>
      </c>
      <c r="H233" s="43" t="e">
        <f t="shared" si="5"/>
        <v>#DIV/0!</v>
      </c>
      <c r="I233" s="77"/>
    </row>
    <row r="234" spans="1:9" ht="14.25">
      <c r="A234" s="77"/>
      <c r="B234" s="91" t="s">
        <v>16</v>
      </c>
      <c r="C234" s="121" t="s">
        <v>17</v>
      </c>
      <c r="D234" s="149">
        <v>294800</v>
      </c>
      <c r="E234" s="39">
        <v>287850</v>
      </c>
      <c r="F234" s="39">
        <v>215545.77</v>
      </c>
      <c r="G234" s="43">
        <f t="shared" si="4"/>
        <v>73.1159328358209</v>
      </c>
      <c r="H234" s="43">
        <f t="shared" si="5"/>
        <v>74.88128191766545</v>
      </c>
      <c r="I234" s="77"/>
    </row>
    <row r="235" spans="1:9" ht="14.25">
      <c r="A235" s="77"/>
      <c r="B235" s="91" t="s">
        <v>18</v>
      </c>
      <c r="C235" s="121" t="s">
        <v>19</v>
      </c>
      <c r="D235" s="149">
        <v>6000</v>
      </c>
      <c r="E235" s="39">
        <v>4500</v>
      </c>
      <c r="F235" s="39">
        <v>4444.18</v>
      </c>
      <c r="G235" s="43">
        <f t="shared" si="4"/>
        <v>74.06966666666666</v>
      </c>
      <c r="H235" s="43">
        <f t="shared" si="5"/>
        <v>98.75955555555556</v>
      </c>
      <c r="I235" s="77"/>
    </row>
    <row r="236" spans="1:9" ht="14.25">
      <c r="A236" s="77"/>
      <c r="B236" s="91" t="s">
        <v>20</v>
      </c>
      <c r="C236" s="121" t="s">
        <v>21</v>
      </c>
      <c r="D236" s="149">
        <v>13400</v>
      </c>
      <c r="E236" s="39">
        <v>13400</v>
      </c>
      <c r="F236" s="39">
        <v>6013.74</v>
      </c>
      <c r="G236" s="43">
        <f t="shared" si="4"/>
        <v>44.87865671641791</v>
      </c>
      <c r="H236" s="43">
        <f t="shared" si="5"/>
        <v>44.87865671641791</v>
      </c>
      <c r="I236" s="77"/>
    </row>
    <row r="237" spans="1:9" ht="28.5">
      <c r="A237" s="77"/>
      <c r="B237" s="91" t="s">
        <v>24</v>
      </c>
      <c r="C237" s="121" t="s">
        <v>25</v>
      </c>
      <c r="D237" s="149">
        <v>700</v>
      </c>
      <c r="E237" s="39">
        <v>800</v>
      </c>
      <c r="F237" s="39">
        <v>744</v>
      </c>
      <c r="G237" s="43">
        <f t="shared" si="4"/>
        <v>106.28571428571429</v>
      </c>
      <c r="H237" s="43">
        <f t="shared" si="5"/>
        <v>93</v>
      </c>
      <c r="I237" s="77"/>
    </row>
    <row r="238" spans="1:9" ht="14.25">
      <c r="A238" s="77"/>
      <c r="B238" s="89" t="s">
        <v>108</v>
      </c>
      <c r="C238" s="90" t="s">
        <v>109</v>
      </c>
      <c r="D238" s="148">
        <f>SUM(D239:D246)</f>
        <v>353400</v>
      </c>
      <c r="E238" s="26">
        <f>SUM(E239:E246)</f>
        <v>340100</v>
      </c>
      <c r="F238" s="26">
        <f>SUM(F239:F246)</f>
        <v>328945.17000000004</v>
      </c>
      <c r="G238" s="27">
        <f t="shared" si="4"/>
        <v>93.08012733446522</v>
      </c>
      <c r="H238" s="27">
        <f t="shared" si="5"/>
        <v>96.72013231402529</v>
      </c>
      <c r="I238" s="77"/>
    </row>
    <row r="239" spans="1:9" ht="14.25">
      <c r="A239" s="77"/>
      <c r="B239" s="91" t="s">
        <v>6</v>
      </c>
      <c r="C239" s="121" t="s">
        <v>7</v>
      </c>
      <c r="D239" s="149">
        <v>207000</v>
      </c>
      <c r="E239" s="39">
        <v>195100</v>
      </c>
      <c r="F239" s="39">
        <v>194837.35</v>
      </c>
      <c r="G239" s="43">
        <f t="shared" si="4"/>
        <v>94.12432367149759</v>
      </c>
      <c r="H239" s="43">
        <f t="shared" si="5"/>
        <v>99.86537672988212</v>
      </c>
      <c r="I239" s="77"/>
    </row>
    <row r="240" spans="1:9" ht="14.25">
      <c r="A240" s="77"/>
      <c r="B240" s="91" t="s">
        <v>8</v>
      </c>
      <c r="C240" s="121" t="s">
        <v>9</v>
      </c>
      <c r="D240" s="149">
        <v>45600</v>
      </c>
      <c r="E240" s="39">
        <v>47400</v>
      </c>
      <c r="F240" s="39">
        <v>47108.37</v>
      </c>
      <c r="G240" s="43">
        <f t="shared" si="4"/>
        <v>103.30782894736844</v>
      </c>
      <c r="H240" s="43">
        <f t="shared" si="5"/>
        <v>99.38474683544304</v>
      </c>
      <c r="I240" s="77"/>
    </row>
    <row r="241" spans="1:9" ht="14.25">
      <c r="A241" s="77"/>
      <c r="B241" s="91" t="s">
        <v>10</v>
      </c>
      <c r="C241" s="121" t="s">
        <v>11</v>
      </c>
      <c r="D241" s="149">
        <v>1000</v>
      </c>
      <c r="E241" s="39"/>
      <c r="F241" s="39">
        <v>0</v>
      </c>
      <c r="G241" s="43">
        <f t="shared" si="4"/>
        <v>0</v>
      </c>
      <c r="H241" s="43">
        <v>0</v>
      </c>
      <c r="I241" s="77"/>
    </row>
    <row r="242" spans="1:9" ht="14.25">
      <c r="A242" s="77"/>
      <c r="B242" s="91" t="s">
        <v>12</v>
      </c>
      <c r="C242" s="121" t="s">
        <v>13</v>
      </c>
      <c r="D242" s="149">
        <v>5000</v>
      </c>
      <c r="E242" s="39">
        <v>5000</v>
      </c>
      <c r="F242" s="39">
        <v>4515.68</v>
      </c>
      <c r="G242" s="43">
        <f t="shared" si="4"/>
        <v>90.31360000000001</v>
      </c>
      <c r="H242" s="43">
        <f t="shared" si="5"/>
        <v>90.31360000000001</v>
      </c>
      <c r="I242" s="77"/>
    </row>
    <row r="243" spans="1:9" ht="14.25">
      <c r="A243" s="77"/>
      <c r="B243" s="91" t="s">
        <v>16</v>
      </c>
      <c r="C243" s="121" t="s">
        <v>17</v>
      </c>
      <c r="D243" s="149">
        <v>85000</v>
      </c>
      <c r="E243" s="39">
        <v>81800</v>
      </c>
      <c r="F243" s="39">
        <v>75405</v>
      </c>
      <c r="G243" s="43">
        <f t="shared" si="4"/>
        <v>88.71176470588236</v>
      </c>
      <c r="H243" s="43">
        <f t="shared" si="5"/>
        <v>92.18215158924205</v>
      </c>
      <c r="I243" s="77"/>
    </row>
    <row r="244" spans="1:9" ht="14.25">
      <c r="A244" s="77"/>
      <c r="B244" s="91" t="s">
        <v>18</v>
      </c>
      <c r="C244" s="121" t="s">
        <v>19</v>
      </c>
      <c r="D244" s="149">
        <v>1300</v>
      </c>
      <c r="E244" s="39">
        <v>1300</v>
      </c>
      <c r="F244" s="39">
        <v>1212.02</v>
      </c>
      <c r="G244" s="43">
        <f t="shared" si="4"/>
        <v>93.23230769230769</v>
      </c>
      <c r="H244" s="43">
        <f t="shared" si="5"/>
        <v>93.23230769230769</v>
      </c>
      <c r="I244" s="77"/>
    </row>
    <row r="245" spans="1:9" ht="14.25">
      <c r="A245" s="77"/>
      <c r="B245" s="91" t="s">
        <v>20</v>
      </c>
      <c r="C245" s="121" t="s">
        <v>21</v>
      </c>
      <c r="D245" s="149">
        <v>8400</v>
      </c>
      <c r="E245" s="39">
        <v>9400</v>
      </c>
      <c r="F245" s="39">
        <v>5794.75</v>
      </c>
      <c r="G245" s="43">
        <f t="shared" si="4"/>
        <v>68.98511904761905</v>
      </c>
      <c r="H245" s="43">
        <f t="shared" si="5"/>
        <v>61.64627659574467</v>
      </c>
      <c r="I245" s="77"/>
    </row>
    <row r="246" spans="1:9" ht="28.5">
      <c r="A246" s="77"/>
      <c r="B246" s="91" t="s">
        <v>24</v>
      </c>
      <c r="C246" s="121" t="s">
        <v>25</v>
      </c>
      <c r="D246" s="149">
        <v>100</v>
      </c>
      <c r="E246" s="39">
        <v>100</v>
      </c>
      <c r="F246" s="39">
        <v>72</v>
      </c>
      <c r="G246" s="43">
        <f t="shared" si="4"/>
        <v>72</v>
      </c>
      <c r="H246" s="43">
        <f t="shared" si="5"/>
        <v>72</v>
      </c>
      <c r="I246" s="77"/>
    </row>
    <row r="247" spans="1:9" ht="42.75">
      <c r="A247" s="77"/>
      <c r="B247" s="89" t="s">
        <v>110</v>
      </c>
      <c r="C247" s="90" t="s">
        <v>111</v>
      </c>
      <c r="D247" s="148">
        <f>SUM(D248:D257)</f>
        <v>8215100</v>
      </c>
      <c r="E247" s="26">
        <f>SUM(E248:E257)</f>
        <v>6872298</v>
      </c>
      <c r="F247" s="26">
        <f>SUM(F248:F257)</f>
        <v>6714688.759999999</v>
      </c>
      <c r="G247" s="27">
        <f t="shared" si="4"/>
        <v>81.7359345595306</v>
      </c>
      <c r="H247" s="27">
        <f t="shared" si="5"/>
        <v>97.70660061598025</v>
      </c>
      <c r="I247" s="77"/>
    </row>
    <row r="248" spans="1:9" ht="14.25">
      <c r="A248" s="77"/>
      <c r="B248" s="91" t="s">
        <v>6</v>
      </c>
      <c r="C248" s="121" t="s">
        <v>7</v>
      </c>
      <c r="D248" s="149">
        <v>5614200</v>
      </c>
      <c r="E248" s="39">
        <v>4479651</v>
      </c>
      <c r="F248" s="39">
        <v>4468699.65</v>
      </c>
      <c r="G248" s="43">
        <f t="shared" si="4"/>
        <v>79.59637437212783</v>
      </c>
      <c r="H248" s="43">
        <f t="shared" si="5"/>
        <v>99.75553117865657</v>
      </c>
      <c r="I248" s="77"/>
    </row>
    <row r="249" spans="1:9" ht="14.25">
      <c r="A249" s="77"/>
      <c r="B249" s="91" t="s">
        <v>8</v>
      </c>
      <c r="C249" s="121" t="s">
        <v>9</v>
      </c>
      <c r="D249" s="149">
        <v>1515800</v>
      </c>
      <c r="E249" s="39">
        <v>1332500</v>
      </c>
      <c r="F249" s="39">
        <v>1317469.78</v>
      </c>
      <c r="G249" s="43">
        <f t="shared" si="4"/>
        <v>86.91580551523947</v>
      </c>
      <c r="H249" s="43">
        <f t="shared" si="5"/>
        <v>98.87202851782364</v>
      </c>
      <c r="I249" s="77"/>
    </row>
    <row r="250" spans="1:9" ht="14.25">
      <c r="A250" s="77"/>
      <c r="B250" s="91" t="s">
        <v>10</v>
      </c>
      <c r="C250" s="121" t="s">
        <v>11</v>
      </c>
      <c r="D250" s="149">
        <v>30000</v>
      </c>
      <c r="E250" s="39">
        <v>5900</v>
      </c>
      <c r="F250" s="39">
        <v>5900</v>
      </c>
      <c r="G250" s="43">
        <f t="shared" si="4"/>
        <v>19.666666666666664</v>
      </c>
      <c r="H250" s="43">
        <f t="shared" si="5"/>
        <v>100</v>
      </c>
      <c r="I250" s="77"/>
    </row>
    <row r="251" spans="1:9" ht="14.25">
      <c r="A251" s="77"/>
      <c r="B251" s="91" t="s">
        <v>12</v>
      </c>
      <c r="C251" s="121" t="s">
        <v>13</v>
      </c>
      <c r="D251" s="149">
        <v>10000</v>
      </c>
      <c r="E251" s="39">
        <v>10000</v>
      </c>
      <c r="F251" s="39">
        <v>9959.85</v>
      </c>
      <c r="G251" s="43">
        <f t="shared" si="4"/>
        <v>99.5985</v>
      </c>
      <c r="H251" s="43">
        <f t="shared" si="5"/>
        <v>99.5985</v>
      </c>
      <c r="I251" s="77"/>
    </row>
    <row r="252" spans="1:9" ht="14.25" hidden="1">
      <c r="A252" s="77"/>
      <c r="B252" s="91" t="s">
        <v>14</v>
      </c>
      <c r="C252" s="121" t="s">
        <v>15</v>
      </c>
      <c r="D252" s="149"/>
      <c r="E252" s="39"/>
      <c r="F252" s="39"/>
      <c r="G252" s="43" t="e">
        <f t="shared" si="4"/>
        <v>#DIV/0!</v>
      </c>
      <c r="H252" s="43" t="e">
        <f t="shared" si="5"/>
        <v>#DIV/0!</v>
      </c>
      <c r="I252" s="77"/>
    </row>
    <row r="253" spans="1:9" ht="14.25">
      <c r="A253" s="77"/>
      <c r="B253" s="91" t="s">
        <v>16</v>
      </c>
      <c r="C253" s="121" t="s">
        <v>17</v>
      </c>
      <c r="D253" s="149">
        <v>996600</v>
      </c>
      <c r="E253" s="39">
        <v>985347</v>
      </c>
      <c r="F253" s="39">
        <v>861574.3</v>
      </c>
      <c r="G253" s="43">
        <f aca="true" t="shared" si="9" ref="G253:G303">F253/D253*100</f>
        <v>86.45136463977524</v>
      </c>
      <c r="H253" s="43">
        <f aca="true" t="shared" si="10" ref="H253:H303">F253/E253*100</f>
        <v>87.43866881413351</v>
      </c>
      <c r="I253" s="77"/>
    </row>
    <row r="254" spans="1:9" ht="14.25">
      <c r="A254" s="77"/>
      <c r="B254" s="91" t="s">
        <v>18</v>
      </c>
      <c r="C254" s="121" t="s">
        <v>19</v>
      </c>
      <c r="D254" s="149">
        <v>6000</v>
      </c>
      <c r="E254" s="39">
        <v>6000</v>
      </c>
      <c r="F254" s="39">
        <v>5959.27</v>
      </c>
      <c r="G254" s="43">
        <f t="shared" si="9"/>
        <v>99.32116666666667</v>
      </c>
      <c r="H254" s="43">
        <f t="shared" si="10"/>
        <v>99.32116666666667</v>
      </c>
      <c r="I254" s="77"/>
    </row>
    <row r="255" spans="1:9" ht="14.25">
      <c r="A255" s="77"/>
      <c r="B255" s="91" t="s">
        <v>20</v>
      </c>
      <c r="C255" s="121" t="s">
        <v>21</v>
      </c>
      <c r="D255" s="149">
        <v>41800</v>
      </c>
      <c r="E255" s="39">
        <v>48300</v>
      </c>
      <c r="F255" s="39">
        <v>40955.81</v>
      </c>
      <c r="G255" s="43">
        <f t="shared" si="9"/>
        <v>97.9804066985646</v>
      </c>
      <c r="H255" s="43">
        <f t="shared" si="10"/>
        <v>84.79463768115941</v>
      </c>
      <c r="I255" s="77"/>
    </row>
    <row r="256" spans="1:9" ht="28.5">
      <c r="A256" s="77"/>
      <c r="B256" s="91" t="s">
        <v>24</v>
      </c>
      <c r="C256" s="121" t="s">
        <v>25</v>
      </c>
      <c r="D256" s="149">
        <v>700</v>
      </c>
      <c r="E256" s="39">
        <v>3200</v>
      </c>
      <c r="F256" s="39">
        <v>2770.1</v>
      </c>
      <c r="G256" s="43">
        <f t="shared" si="9"/>
        <v>395.72857142857146</v>
      </c>
      <c r="H256" s="43">
        <f t="shared" si="10"/>
        <v>86.565625</v>
      </c>
      <c r="I256" s="77"/>
    </row>
    <row r="257" spans="1:9" ht="31.5" customHeight="1">
      <c r="A257" s="77"/>
      <c r="B257" s="91" t="s">
        <v>26</v>
      </c>
      <c r="C257" s="121" t="s">
        <v>27</v>
      </c>
      <c r="D257" s="149">
        <v>0</v>
      </c>
      <c r="E257" s="39">
        <v>1400</v>
      </c>
      <c r="F257" s="39">
        <v>1400</v>
      </c>
      <c r="G257" s="43">
        <v>0</v>
      </c>
      <c r="H257" s="43">
        <f>F257/E257*100</f>
        <v>100</v>
      </c>
      <c r="I257" s="77"/>
    </row>
    <row r="258" spans="1:9" ht="28.5">
      <c r="A258" s="77"/>
      <c r="B258" s="89" t="s">
        <v>112</v>
      </c>
      <c r="C258" s="90" t="s">
        <v>113</v>
      </c>
      <c r="D258" s="148">
        <f>SUM(D259:D266)</f>
        <v>795100</v>
      </c>
      <c r="E258" s="26">
        <f>SUM(E259:E266)</f>
        <v>1037900</v>
      </c>
      <c r="F258" s="26">
        <f>SUM(F259:F266)</f>
        <v>1028601.2400000001</v>
      </c>
      <c r="G258" s="27">
        <f t="shared" si="9"/>
        <v>129.36753112816</v>
      </c>
      <c r="H258" s="27">
        <f t="shared" si="10"/>
        <v>99.10407939107814</v>
      </c>
      <c r="I258" s="77"/>
    </row>
    <row r="259" spans="1:9" ht="14.25">
      <c r="A259" s="77"/>
      <c r="B259" s="91" t="s">
        <v>6</v>
      </c>
      <c r="C259" s="121" t="s">
        <v>7</v>
      </c>
      <c r="D259" s="149">
        <v>571200</v>
      </c>
      <c r="E259" s="39">
        <v>822100</v>
      </c>
      <c r="F259" s="39">
        <v>822038.54</v>
      </c>
      <c r="G259" s="43">
        <f t="shared" si="9"/>
        <v>143.91431022408966</v>
      </c>
      <c r="H259" s="43">
        <f t="shared" si="10"/>
        <v>99.99252402384138</v>
      </c>
      <c r="I259" s="77"/>
    </row>
    <row r="260" spans="1:9" ht="14.25">
      <c r="A260" s="77"/>
      <c r="B260" s="91" t="s">
        <v>8</v>
      </c>
      <c r="C260" s="121" t="s">
        <v>9</v>
      </c>
      <c r="D260" s="149">
        <v>125700</v>
      </c>
      <c r="E260" s="39">
        <v>182600</v>
      </c>
      <c r="F260" s="39">
        <v>182442.14</v>
      </c>
      <c r="G260" s="43">
        <f t="shared" si="9"/>
        <v>145.14092283214</v>
      </c>
      <c r="H260" s="43">
        <f t="shared" si="10"/>
        <v>99.91354874041622</v>
      </c>
      <c r="I260" s="77"/>
    </row>
    <row r="261" spans="1:9" ht="14.25">
      <c r="A261" s="77"/>
      <c r="B261" s="91" t="s">
        <v>10</v>
      </c>
      <c r="C261" s="121" t="s">
        <v>11</v>
      </c>
      <c r="D261" s="149">
        <v>2000</v>
      </c>
      <c r="E261" s="39">
        <v>4390</v>
      </c>
      <c r="F261" s="39">
        <v>4370</v>
      </c>
      <c r="G261" s="43">
        <f t="shared" si="9"/>
        <v>218.5</v>
      </c>
      <c r="H261" s="43">
        <f t="shared" si="10"/>
        <v>99.54441913439635</v>
      </c>
      <c r="I261" s="77"/>
    </row>
    <row r="262" spans="1:9" ht="14.25">
      <c r="A262" s="77"/>
      <c r="B262" s="91" t="s">
        <v>12</v>
      </c>
      <c r="C262" s="121" t="s">
        <v>13</v>
      </c>
      <c r="D262" s="149">
        <v>24200</v>
      </c>
      <c r="E262" s="39">
        <v>20710</v>
      </c>
      <c r="F262" s="39">
        <v>19738.56</v>
      </c>
      <c r="G262" s="43">
        <f t="shared" si="9"/>
        <v>81.56429752066117</v>
      </c>
      <c r="H262" s="43">
        <f t="shared" si="10"/>
        <v>95.30931916948336</v>
      </c>
      <c r="I262" s="77"/>
    </row>
    <row r="263" spans="1:9" ht="14.25">
      <c r="A263" s="77"/>
      <c r="B263" s="91" t="s">
        <v>16</v>
      </c>
      <c r="C263" s="121" t="s">
        <v>17</v>
      </c>
      <c r="D263" s="149">
        <v>61000</v>
      </c>
      <c r="E263" s="39">
        <v>0</v>
      </c>
      <c r="F263" s="39">
        <v>0</v>
      </c>
      <c r="G263" s="43">
        <f>F263/D263*100</f>
        <v>0</v>
      </c>
      <c r="H263" s="43">
        <v>0</v>
      </c>
      <c r="I263" s="77"/>
    </row>
    <row r="264" spans="1:9" ht="14.25">
      <c r="A264" s="77"/>
      <c r="B264" s="91" t="s">
        <v>18</v>
      </c>
      <c r="C264" s="121" t="s">
        <v>19</v>
      </c>
      <c r="D264" s="149">
        <v>3000</v>
      </c>
      <c r="E264" s="39">
        <v>0</v>
      </c>
      <c r="F264" s="39">
        <v>0</v>
      </c>
      <c r="G264" s="43">
        <f>F264/D264*100</f>
        <v>0</v>
      </c>
      <c r="H264" s="43">
        <v>0</v>
      </c>
      <c r="I264" s="77"/>
    </row>
    <row r="265" spans="1:9" ht="14.25">
      <c r="A265" s="77"/>
      <c r="B265" s="91" t="s">
        <v>20</v>
      </c>
      <c r="C265" s="121" t="s">
        <v>21</v>
      </c>
      <c r="D265" s="149">
        <v>8000</v>
      </c>
      <c r="E265" s="39">
        <v>8000</v>
      </c>
      <c r="F265" s="39">
        <v>0</v>
      </c>
      <c r="G265" s="43">
        <f>F265/D265*100</f>
        <v>0</v>
      </c>
      <c r="H265" s="43">
        <f>F265/E265*100</f>
        <v>0</v>
      </c>
      <c r="I265" s="77"/>
    </row>
    <row r="266" spans="1:9" ht="14.25">
      <c r="A266" s="77"/>
      <c r="B266" s="91" t="s">
        <v>28</v>
      </c>
      <c r="C266" s="121" t="s">
        <v>29</v>
      </c>
      <c r="D266" s="149">
        <v>0</v>
      </c>
      <c r="E266" s="39">
        <v>100</v>
      </c>
      <c r="F266" s="39">
        <v>12</v>
      </c>
      <c r="G266" s="43">
        <v>0</v>
      </c>
      <c r="H266" s="43">
        <f t="shared" si="10"/>
        <v>12</v>
      </c>
      <c r="I266" s="77"/>
    </row>
    <row r="267" spans="1:9" ht="14.25">
      <c r="A267" s="77"/>
      <c r="B267" s="89" t="s">
        <v>114</v>
      </c>
      <c r="C267" s="90" t="s">
        <v>115</v>
      </c>
      <c r="D267" s="148">
        <f>SUM(D268:D269)</f>
        <v>95300</v>
      </c>
      <c r="E267" s="26">
        <f>SUM(E268:E269)</f>
        <v>95300</v>
      </c>
      <c r="F267" s="26">
        <f>SUM(F268:F269)</f>
        <v>70760</v>
      </c>
      <c r="G267" s="27">
        <f t="shared" si="9"/>
        <v>74.24973767051416</v>
      </c>
      <c r="H267" s="27">
        <f t="shared" si="10"/>
        <v>74.24973767051416</v>
      </c>
      <c r="I267" s="77"/>
    </row>
    <row r="268" spans="1:9" ht="25.5" customHeight="1">
      <c r="A268" s="77"/>
      <c r="B268" s="91" t="s">
        <v>26</v>
      </c>
      <c r="C268" s="121" t="s">
        <v>27</v>
      </c>
      <c r="D268" s="149">
        <v>30000</v>
      </c>
      <c r="E268" s="39">
        <v>27000</v>
      </c>
      <c r="F268" s="39">
        <v>2460</v>
      </c>
      <c r="G268" s="43">
        <f t="shared" si="9"/>
        <v>8.200000000000001</v>
      </c>
      <c r="H268" s="43">
        <f t="shared" si="10"/>
        <v>9.11111111111111</v>
      </c>
      <c r="I268" s="77"/>
    </row>
    <row r="269" spans="1:9" ht="14.25">
      <c r="A269" s="77"/>
      <c r="B269" s="91" t="s">
        <v>40</v>
      </c>
      <c r="C269" s="121" t="s">
        <v>41</v>
      </c>
      <c r="D269" s="149">
        <v>65300</v>
      </c>
      <c r="E269" s="39">
        <v>68300</v>
      </c>
      <c r="F269" s="39">
        <v>68300</v>
      </c>
      <c r="G269" s="43">
        <f t="shared" si="9"/>
        <v>104.59418070444104</v>
      </c>
      <c r="H269" s="43">
        <f t="shared" si="10"/>
        <v>100</v>
      </c>
      <c r="I269" s="77"/>
    </row>
    <row r="270" spans="1:9" ht="28.5">
      <c r="A270" s="77"/>
      <c r="B270" s="89" t="s">
        <v>116</v>
      </c>
      <c r="C270" s="90" t="s">
        <v>117</v>
      </c>
      <c r="D270" s="148">
        <f>D271</f>
        <v>5000</v>
      </c>
      <c r="E270" s="26">
        <f>E271</f>
        <v>0</v>
      </c>
      <c r="F270" s="26">
        <f>F271</f>
        <v>0</v>
      </c>
      <c r="G270" s="27">
        <f t="shared" si="9"/>
        <v>0</v>
      </c>
      <c r="H270" s="27">
        <v>0</v>
      </c>
      <c r="I270" s="77"/>
    </row>
    <row r="271" spans="1:9" ht="26.25" customHeight="1">
      <c r="A271" s="77"/>
      <c r="B271" s="91" t="s">
        <v>26</v>
      </c>
      <c r="C271" s="121" t="s">
        <v>27</v>
      </c>
      <c r="D271" s="149">
        <v>5000</v>
      </c>
      <c r="E271" s="39">
        <v>0</v>
      </c>
      <c r="F271" s="39">
        <v>0</v>
      </c>
      <c r="G271" s="43">
        <f t="shared" si="9"/>
        <v>0</v>
      </c>
      <c r="H271" s="43">
        <v>0</v>
      </c>
      <c r="I271" s="77"/>
    </row>
    <row r="272" spans="1:9" ht="28.5" hidden="1">
      <c r="A272" s="77"/>
      <c r="B272" s="89" t="s">
        <v>118</v>
      </c>
      <c r="C272" s="90" t="s">
        <v>119</v>
      </c>
      <c r="D272" s="148">
        <f>D273</f>
        <v>0</v>
      </c>
      <c r="E272" s="26">
        <f>E273</f>
        <v>0</v>
      </c>
      <c r="F272" s="26">
        <f>F273</f>
        <v>0</v>
      </c>
      <c r="G272" s="27" t="e">
        <f t="shared" si="9"/>
        <v>#DIV/0!</v>
      </c>
      <c r="H272" s="27" t="e">
        <f t="shared" si="10"/>
        <v>#DIV/0!</v>
      </c>
      <c r="I272" s="77"/>
    </row>
    <row r="273" spans="1:9" ht="27" customHeight="1" hidden="1">
      <c r="A273" s="77"/>
      <c r="B273" s="91" t="s">
        <v>26</v>
      </c>
      <c r="C273" s="121" t="s">
        <v>27</v>
      </c>
      <c r="D273" s="149"/>
      <c r="E273" s="39"/>
      <c r="F273" s="39"/>
      <c r="G273" s="43" t="e">
        <f t="shared" si="9"/>
        <v>#DIV/0!</v>
      </c>
      <c r="H273" s="43" t="e">
        <f t="shared" si="10"/>
        <v>#DIV/0!</v>
      </c>
      <c r="I273" s="77"/>
    </row>
    <row r="274" spans="1:9" ht="32.25" customHeight="1">
      <c r="A274" s="77"/>
      <c r="B274" s="89">
        <v>1015031</v>
      </c>
      <c r="C274" s="90" t="s">
        <v>98</v>
      </c>
      <c r="D274" s="148">
        <f>SUM(D275:D278)</f>
        <v>0</v>
      </c>
      <c r="E274" s="26">
        <f>SUM(E275:E278)</f>
        <v>332749.94</v>
      </c>
      <c r="F274" s="26">
        <f>SUM(F275:F278)</f>
        <v>325437.5</v>
      </c>
      <c r="G274" s="27">
        <v>0</v>
      </c>
      <c r="H274" s="27">
        <f t="shared" si="10"/>
        <v>97.80242184266059</v>
      </c>
      <c r="I274" s="77"/>
    </row>
    <row r="275" spans="1:9" ht="14.25">
      <c r="A275" s="77"/>
      <c r="B275" s="91" t="s">
        <v>6</v>
      </c>
      <c r="C275" s="121" t="s">
        <v>7</v>
      </c>
      <c r="D275" s="149">
        <v>0</v>
      </c>
      <c r="E275" s="39">
        <v>271208.07</v>
      </c>
      <c r="F275" s="39">
        <v>268913.48</v>
      </c>
      <c r="G275" s="43">
        <v>0</v>
      </c>
      <c r="H275" s="43">
        <f>F275/E275*100</f>
        <v>99.15393741786518</v>
      </c>
      <c r="I275" s="77"/>
    </row>
    <row r="276" spans="1:9" ht="14.25">
      <c r="A276" s="77"/>
      <c r="B276" s="91" t="s">
        <v>8</v>
      </c>
      <c r="C276" s="121" t="s">
        <v>9</v>
      </c>
      <c r="D276" s="149">
        <v>0</v>
      </c>
      <c r="E276" s="39">
        <v>60541.87</v>
      </c>
      <c r="F276" s="39">
        <v>55524.02</v>
      </c>
      <c r="G276" s="43">
        <v>0</v>
      </c>
      <c r="H276" s="43">
        <f>F276/E276*100</f>
        <v>91.71176906164278</v>
      </c>
      <c r="I276" s="77"/>
    </row>
    <row r="277" spans="1:9" ht="14.25">
      <c r="A277" s="77"/>
      <c r="B277" s="91" t="s">
        <v>10</v>
      </c>
      <c r="C277" s="121" t="s">
        <v>11</v>
      </c>
      <c r="D277" s="149">
        <v>0</v>
      </c>
      <c r="E277" s="39">
        <v>1000</v>
      </c>
      <c r="F277" s="39">
        <v>1000</v>
      </c>
      <c r="G277" s="43">
        <v>0</v>
      </c>
      <c r="H277" s="43">
        <f>F277/E277*100</f>
        <v>100</v>
      </c>
      <c r="I277" s="77"/>
    </row>
    <row r="278" spans="1:9" ht="14.25" hidden="1">
      <c r="A278" s="77"/>
      <c r="B278" s="91"/>
      <c r="C278" s="121"/>
      <c r="D278" s="149"/>
      <c r="E278" s="39"/>
      <c r="F278" s="39"/>
      <c r="G278" s="43" t="e">
        <f t="shared" si="9"/>
        <v>#DIV/0!</v>
      </c>
      <c r="H278" s="43" t="e">
        <f t="shared" si="10"/>
        <v>#DIV/0!</v>
      </c>
      <c r="I278" s="77"/>
    </row>
    <row r="279" spans="1:9" ht="28.5">
      <c r="A279" s="77"/>
      <c r="B279" s="89" t="s">
        <v>120</v>
      </c>
      <c r="C279" s="90" t="s">
        <v>121</v>
      </c>
      <c r="D279" s="148">
        <f>SUM(D280:D286)</f>
        <v>604600</v>
      </c>
      <c r="E279" s="26">
        <f>SUM(E280:E286)</f>
        <v>591000</v>
      </c>
      <c r="F279" s="26">
        <f>SUM(F280:F286)</f>
        <v>577124.8999999999</v>
      </c>
      <c r="G279" s="27">
        <f t="shared" si="9"/>
        <v>95.45565663248428</v>
      </c>
      <c r="H279" s="27">
        <f t="shared" si="10"/>
        <v>97.6522673434856</v>
      </c>
      <c r="I279" s="77"/>
    </row>
    <row r="280" spans="1:9" ht="14.25">
      <c r="A280" s="77"/>
      <c r="B280" s="91" t="s">
        <v>6</v>
      </c>
      <c r="C280" s="121" t="s">
        <v>7</v>
      </c>
      <c r="D280" s="149">
        <v>471900</v>
      </c>
      <c r="E280" s="39">
        <v>469400</v>
      </c>
      <c r="F280" s="39">
        <v>468576.23</v>
      </c>
      <c r="G280" s="43">
        <f t="shared" si="9"/>
        <v>99.2956622165713</v>
      </c>
      <c r="H280" s="43">
        <f t="shared" si="10"/>
        <v>99.82450575202385</v>
      </c>
      <c r="I280" s="77"/>
    </row>
    <row r="281" spans="1:9" ht="14.25">
      <c r="A281" s="77"/>
      <c r="B281" s="91" t="s">
        <v>8</v>
      </c>
      <c r="C281" s="121" t="s">
        <v>9</v>
      </c>
      <c r="D281" s="149">
        <v>70800</v>
      </c>
      <c r="E281" s="39">
        <v>64800</v>
      </c>
      <c r="F281" s="39">
        <v>64466.82</v>
      </c>
      <c r="G281" s="43">
        <f t="shared" si="9"/>
        <v>91.05483050847457</v>
      </c>
      <c r="H281" s="43">
        <f t="shared" si="10"/>
        <v>99.48583333333333</v>
      </c>
      <c r="I281" s="77"/>
    </row>
    <row r="282" spans="1:9" ht="14.25">
      <c r="A282" s="77"/>
      <c r="B282" s="91" t="s">
        <v>10</v>
      </c>
      <c r="C282" s="121" t="s">
        <v>11</v>
      </c>
      <c r="D282" s="149">
        <v>10000</v>
      </c>
      <c r="E282" s="39">
        <v>0</v>
      </c>
      <c r="F282" s="39">
        <v>0</v>
      </c>
      <c r="G282" s="43">
        <f t="shared" si="9"/>
        <v>0</v>
      </c>
      <c r="H282" s="43">
        <v>0</v>
      </c>
      <c r="I282" s="77"/>
    </row>
    <row r="283" spans="1:9" ht="14.25">
      <c r="A283" s="77"/>
      <c r="B283" s="91" t="s">
        <v>12</v>
      </c>
      <c r="C283" s="121" t="s">
        <v>13</v>
      </c>
      <c r="D283" s="149">
        <v>5000</v>
      </c>
      <c r="E283" s="39">
        <v>5000</v>
      </c>
      <c r="F283" s="39">
        <v>4557.48</v>
      </c>
      <c r="G283" s="43">
        <f t="shared" si="9"/>
        <v>91.14959999999999</v>
      </c>
      <c r="H283" s="43">
        <f t="shared" si="10"/>
        <v>91.14959999999999</v>
      </c>
      <c r="I283" s="77"/>
    </row>
    <row r="284" spans="1:9" ht="14.25">
      <c r="A284" s="77"/>
      <c r="B284" s="91" t="s">
        <v>20</v>
      </c>
      <c r="C284" s="121" t="s">
        <v>21</v>
      </c>
      <c r="D284" s="149">
        <v>46300</v>
      </c>
      <c r="E284" s="39">
        <v>49800</v>
      </c>
      <c r="F284" s="39">
        <v>38540.49</v>
      </c>
      <c r="G284" s="43">
        <f t="shared" si="9"/>
        <v>83.24079913606911</v>
      </c>
      <c r="H284" s="43">
        <f t="shared" si="10"/>
        <v>77.3905421686747</v>
      </c>
      <c r="I284" s="77"/>
    </row>
    <row r="285" spans="1:9" ht="14.25">
      <c r="A285" s="77"/>
      <c r="B285" s="91" t="s">
        <v>22</v>
      </c>
      <c r="C285" s="121" t="s">
        <v>23</v>
      </c>
      <c r="D285" s="149">
        <v>600</v>
      </c>
      <c r="E285" s="39">
        <v>600</v>
      </c>
      <c r="F285" s="39">
        <v>561.48</v>
      </c>
      <c r="G285" s="43">
        <f t="shared" si="9"/>
        <v>93.58000000000001</v>
      </c>
      <c r="H285" s="43">
        <f t="shared" si="10"/>
        <v>93.58000000000001</v>
      </c>
      <c r="I285" s="77"/>
    </row>
    <row r="286" spans="1:9" ht="28.5">
      <c r="A286" s="77"/>
      <c r="B286" s="91" t="s">
        <v>24</v>
      </c>
      <c r="C286" s="121" t="s">
        <v>25</v>
      </c>
      <c r="D286" s="149">
        <v>0</v>
      </c>
      <c r="E286" s="39">
        <v>1400</v>
      </c>
      <c r="F286" s="39">
        <v>422.4</v>
      </c>
      <c r="G286" s="43">
        <v>0</v>
      </c>
      <c r="H286" s="43">
        <f t="shared" si="10"/>
        <v>30.17142857142857</v>
      </c>
      <c r="I286" s="77"/>
    </row>
    <row r="287" spans="1:9" ht="57" hidden="1">
      <c r="A287" s="77"/>
      <c r="B287" s="89" t="s">
        <v>122</v>
      </c>
      <c r="C287" s="90" t="s">
        <v>123</v>
      </c>
      <c r="D287" s="148">
        <f>D288</f>
        <v>0</v>
      </c>
      <c r="E287" s="26">
        <f>E288</f>
        <v>0</v>
      </c>
      <c r="F287" s="26">
        <f>F288</f>
        <v>0</v>
      </c>
      <c r="G287" s="27" t="e">
        <f t="shared" si="9"/>
        <v>#DIV/0!</v>
      </c>
      <c r="H287" s="27" t="e">
        <f t="shared" si="10"/>
        <v>#DIV/0!</v>
      </c>
      <c r="I287" s="77"/>
    </row>
    <row r="288" spans="1:9" ht="28.5" hidden="1">
      <c r="A288" s="77"/>
      <c r="B288" s="91" t="s">
        <v>32</v>
      </c>
      <c r="C288" s="121" t="s">
        <v>33</v>
      </c>
      <c r="D288" s="149"/>
      <c r="E288" s="39"/>
      <c r="F288" s="39"/>
      <c r="G288" s="43" t="e">
        <f t="shared" si="9"/>
        <v>#DIV/0!</v>
      </c>
      <c r="H288" s="43" t="e">
        <f t="shared" si="10"/>
        <v>#DIV/0!</v>
      </c>
      <c r="I288" s="77"/>
    </row>
    <row r="289" spans="1:9" ht="57">
      <c r="A289" s="77"/>
      <c r="B289" s="89">
        <v>1015061</v>
      </c>
      <c r="C289" s="90" t="s">
        <v>351</v>
      </c>
      <c r="D289" s="148">
        <f>SUM(D290:D292)</f>
        <v>1467700</v>
      </c>
      <c r="E289" s="26">
        <f>SUM(E290:E292)</f>
        <v>690701</v>
      </c>
      <c r="F289" s="26">
        <f>SUM(F290:F292)</f>
        <v>689890.98</v>
      </c>
      <c r="G289" s="27">
        <f t="shared" si="9"/>
        <v>47.00490427199019</v>
      </c>
      <c r="H289" s="27">
        <f t="shared" si="10"/>
        <v>99.88272494176206</v>
      </c>
      <c r="I289" s="77"/>
    </row>
    <row r="290" spans="1:9" ht="14.25">
      <c r="A290" s="77"/>
      <c r="B290" s="91" t="s">
        <v>6</v>
      </c>
      <c r="C290" s="121" t="s">
        <v>7</v>
      </c>
      <c r="D290" s="149">
        <v>89700</v>
      </c>
      <c r="E290" s="39">
        <v>547001</v>
      </c>
      <c r="F290" s="39">
        <v>546307.47</v>
      </c>
      <c r="G290" s="43">
        <f>F290/D290*100</f>
        <v>609.0384280936455</v>
      </c>
      <c r="H290" s="43">
        <f>F290/E290*100</f>
        <v>99.87321229760092</v>
      </c>
      <c r="I290" s="77"/>
    </row>
    <row r="291" spans="1:9" ht="14.25">
      <c r="A291" s="77"/>
      <c r="B291" s="91" t="s">
        <v>8</v>
      </c>
      <c r="C291" s="121" t="s">
        <v>9</v>
      </c>
      <c r="D291" s="149">
        <v>19700</v>
      </c>
      <c r="E291" s="39">
        <v>123800</v>
      </c>
      <c r="F291" s="39">
        <v>123683.51</v>
      </c>
      <c r="G291" s="43">
        <f>F291/D291*100</f>
        <v>627.8350761421319</v>
      </c>
      <c r="H291" s="43">
        <f>F291/E291*100</f>
        <v>99.90590468497577</v>
      </c>
      <c r="I291" s="77"/>
    </row>
    <row r="292" spans="1:9" ht="26.25" customHeight="1">
      <c r="A292" s="77"/>
      <c r="B292" s="91" t="s">
        <v>26</v>
      </c>
      <c r="C292" s="121" t="s">
        <v>27</v>
      </c>
      <c r="D292" s="149">
        <v>1358300</v>
      </c>
      <c r="E292" s="39">
        <v>19900</v>
      </c>
      <c r="F292" s="39">
        <v>19900</v>
      </c>
      <c r="G292" s="43">
        <f>F292/D292*100</f>
        <v>1.4650666274018995</v>
      </c>
      <c r="H292" s="43">
        <f>F292/E292*100</f>
        <v>100</v>
      </c>
      <c r="I292" s="77"/>
    </row>
    <row r="293" spans="1:9" ht="14.25">
      <c r="A293" s="77"/>
      <c r="B293" s="89" t="s">
        <v>124</v>
      </c>
      <c r="C293" s="90" t="s">
        <v>125</v>
      </c>
      <c r="D293" s="148">
        <f>D294+D301</f>
        <v>4926400</v>
      </c>
      <c r="E293" s="26">
        <f>E294+E301</f>
        <v>2089900</v>
      </c>
      <c r="F293" s="26">
        <f>F294+F301</f>
        <v>2025918.03</v>
      </c>
      <c r="G293" s="27">
        <f t="shared" si="9"/>
        <v>41.12370148587204</v>
      </c>
      <c r="H293" s="27">
        <f t="shared" si="10"/>
        <v>96.93851523996364</v>
      </c>
      <c r="I293" s="77"/>
    </row>
    <row r="294" spans="1:9" ht="42.75">
      <c r="A294" s="77"/>
      <c r="B294" s="89" t="s">
        <v>126</v>
      </c>
      <c r="C294" s="90" t="s">
        <v>71</v>
      </c>
      <c r="D294" s="148">
        <f>SUM(D295:D300)</f>
        <v>2026400</v>
      </c>
      <c r="E294" s="26">
        <f>SUM(E295:E300)</f>
        <v>2026400</v>
      </c>
      <c r="F294" s="26">
        <f>SUM(F295:F300)</f>
        <v>2025918.03</v>
      </c>
      <c r="G294" s="27">
        <f t="shared" si="9"/>
        <v>99.97621545598105</v>
      </c>
      <c r="H294" s="27">
        <f t="shared" si="10"/>
        <v>99.97621545598105</v>
      </c>
      <c r="I294" s="77"/>
    </row>
    <row r="295" spans="1:9" ht="14.25">
      <c r="A295" s="77"/>
      <c r="B295" s="91" t="s">
        <v>6</v>
      </c>
      <c r="C295" s="121" t="s">
        <v>7</v>
      </c>
      <c r="D295" s="149">
        <v>1658200</v>
      </c>
      <c r="E295" s="39">
        <v>1675200</v>
      </c>
      <c r="F295" s="39">
        <v>1675055.97</v>
      </c>
      <c r="G295" s="43">
        <f t="shared" si="9"/>
        <v>101.01652213243275</v>
      </c>
      <c r="H295" s="43">
        <f t="shared" si="10"/>
        <v>99.99140222063036</v>
      </c>
      <c r="I295" s="77"/>
    </row>
    <row r="296" spans="1:9" ht="14.25">
      <c r="A296" s="77"/>
      <c r="B296" s="91" t="s">
        <v>8</v>
      </c>
      <c r="C296" s="121" t="s">
        <v>9</v>
      </c>
      <c r="D296" s="149">
        <v>333200</v>
      </c>
      <c r="E296" s="39">
        <v>331700</v>
      </c>
      <c r="F296" s="39">
        <v>331433.76</v>
      </c>
      <c r="G296" s="43">
        <f t="shared" si="9"/>
        <v>99.46991596638655</v>
      </c>
      <c r="H296" s="43">
        <f t="shared" si="10"/>
        <v>99.91973470003015</v>
      </c>
      <c r="I296" s="77"/>
    </row>
    <row r="297" spans="1:9" ht="14.25">
      <c r="A297" s="77"/>
      <c r="B297" s="91" t="s">
        <v>10</v>
      </c>
      <c r="C297" s="121" t="s">
        <v>11</v>
      </c>
      <c r="D297" s="149">
        <v>15000</v>
      </c>
      <c r="E297" s="39">
        <v>6090</v>
      </c>
      <c r="F297" s="39">
        <v>6036.3</v>
      </c>
      <c r="G297" s="43">
        <f t="shared" si="9"/>
        <v>40.242</v>
      </c>
      <c r="H297" s="43">
        <f t="shared" si="10"/>
        <v>99.11822660098522</v>
      </c>
      <c r="I297" s="77"/>
    </row>
    <row r="298" spans="1:9" ht="14.25">
      <c r="A298" s="77"/>
      <c r="B298" s="91" t="s">
        <v>12</v>
      </c>
      <c r="C298" s="121" t="s">
        <v>13</v>
      </c>
      <c r="D298" s="149">
        <v>18000</v>
      </c>
      <c r="E298" s="39">
        <v>13410</v>
      </c>
      <c r="F298" s="39">
        <v>13392</v>
      </c>
      <c r="G298" s="43">
        <f t="shared" si="9"/>
        <v>74.4</v>
      </c>
      <c r="H298" s="43">
        <f t="shared" si="10"/>
        <v>99.86577181208054</v>
      </c>
      <c r="I298" s="77"/>
    </row>
    <row r="299" spans="1:9" ht="14.25">
      <c r="A299" s="77"/>
      <c r="B299" s="91" t="s">
        <v>14</v>
      </c>
      <c r="C299" s="121" t="s">
        <v>15</v>
      </c>
      <c r="D299" s="149">
        <v>2000</v>
      </c>
      <c r="E299" s="39">
        <v>0</v>
      </c>
      <c r="F299" s="39">
        <v>0</v>
      </c>
      <c r="G299" s="43">
        <f t="shared" si="9"/>
        <v>0</v>
      </c>
      <c r="H299" s="43">
        <v>0</v>
      </c>
      <c r="I299" s="77"/>
    </row>
    <row r="300" spans="1:9" ht="14.25" hidden="1">
      <c r="A300" s="77"/>
      <c r="B300" s="91" t="s">
        <v>28</v>
      </c>
      <c r="C300" s="121" t="s">
        <v>29</v>
      </c>
      <c r="D300" s="149"/>
      <c r="E300" s="39"/>
      <c r="F300" s="39"/>
      <c r="G300" s="43" t="e">
        <f t="shared" si="9"/>
        <v>#DIV/0!</v>
      </c>
      <c r="H300" s="43" t="e">
        <f t="shared" si="10"/>
        <v>#DIV/0!</v>
      </c>
      <c r="I300" s="77"/>
    </row>
    <row r="301" spans="1:9" ht="14.25">
      <c r="A301" s="77"/>
      <c r="B301" s="89" t="s">
        <v>127</v>
      </c>
      <c r="C301" s="90" t="s">
        <v>128</v>
      </c>
      <c r="D301" s="148">
        <f>D302</f>
        <v>2900000</v>
      </c>
      <c r="E301" s="26">
        <f>E302</f>
        <v>63500</v>
      </c>
      <c r="F301" s="26">
        <f>F302</f>
        <v>0</v>
      </c>
      <c r="G301" s="27">
        <f t="shared" si="9"/>
        <v>0</v>
      </c>
      <c r="H301" s="27">
        <f t="shared" si="10"/>
        <v>0</v>
      </c>
      <c r="I301" s="77"/>
    </row>
    <row r="302" spans="1:9" ht="14.25">
      <c r="A302" s="77"/>
      <c r="B302" s="91" t="s">
        <v>129</v>
      </c>
      <c r="C302" s="121" t="s">
        <v>130</v>
      </c>
      <c r="D302" s="149">
        <v>2900000</v>
      </c>
      <c r="E302" s="39">
        <v>63500</v>
      </c>
      <c r="F302" s="39">
        <v>0</v>
      </c>
      <c r="G302" s="43">
        <f t="shared" si="9"/>
        <v>0</v>
      </c>
      <c r="H302" s="43">
        <f t="shared" si="10"/>
        <v>0</v>
      </c>
      <c r="I302" s="77"/>
    </row>
    <row r="303" spans="1:9" ht="14.25">
      <c r="A303" s="77"/>
      <c r="B303" s="193" t="s">
        <v>137</v>
      </c>
      <c r="C303" s="193"/>
      <c r="D303" s="148">
        <f>D10+D83+D212+D293+D189</f>
        <v>292282641</v>
      </c>
      <c r="E303" s="26">
        <f>E10+E83+E212+E293+E189</f>
        <v>289383224.21</v>
      </c>
      <c r="F303" s="26">
        <f>F10+F83+F212+F293+F189</f>
        <v>283549258.97</v>
      </c>
      <c r="G303" s="27">
        <f t="shared" si="9"/>
        <v>97.0120079659469</v>
      </c>
      <c r="H303" s="27">
        <f t="shared" si="10"/>
        <v>97.98400019354047</v>
      </c>
      <c r="I303" s="77"/>
    </row>
    <row r="304" spans="1:9" ht="14.25">
      <c r="A304" s="77"/>
      <c r="B304" s="89"/>
      <c r="C304" s="89"/>
      <c r="D304" s="150"/>
      <c r="E304" s="93"/>
      <c r="F304" s="93"/>
      <c r="G304" s="27"/>
      <c r="H304" s="27"/>
      <c r="I304" s="77"/>
    </row>
    <row r="305" spans="1:9" ht="6.75" customHeight="1">
      <c r="A305" s="77"/>
      <c r="B305" s="198" t="s">
        <v>0</v>
      </c>
      <c r="C305" s="199" t="s">
        <v>1</v>
      </c>
      <c r="D305" s="165" t="s">
        <v>508</v>
      </c>
      <c r="E305" s="198" t="s">
        <v>131</v>
      </c>
      <c r="F305" s="198" t="s">
        <v>492</v>
      </c>
      <c r="G305" s="168"/>
      <c r="H305" s="168"/>
      <c r="I305" s="77"/>
    </row>
    <row r="306" spans="1:9" ht="70.5">
      <c r="A306" s="77"/>
      <c r="B306" s="198"/>
      <c r="C306" s="199"/>
      <c r="D306" s="166"/>
      <c r="E306" s="167"/>
      <c r="F306" s="167"/>
      <c r="G306" s="84" t="s">
        <v>510</v>
      </c>
      <c r="H306" s="84" t="s">
        <v>135</v>
      </c>
      <c r="I306" s="77"/>
    </row>
    <row r="307" spans="1:9" s="97" customFormat="1" ht="14.25">
      <c r="A307" s="94"/>
      <c r="B307" s="95" t="s">
        <v>158</v>
      </c>
      <c r="C307" s="119" t="s">
        <v>159</v>
      </c>
      <c r="D307" s="151" t="s">
        <v>160</v>
      </c>
      <c r="E307" s="96" t="s">
        <v>161</v>
      </c>
      <c r="F307" s="96" t="s">
        <v>162</v>
      </c>
      <c r="G307" s="84" t="s">
        <v>163</v>
      </c>
      <c r="H307" s="84" t="s">
        <v>164</v>
      </c>
      <c r="I307" s="94"/>
    </row>
    <row r="308" spans="2:8" s="98" customFormat="1" ht="25.5" customHeight="1">
      <c r="B308" s="194" t="s">
        <v>155</v>
      </c>
      <c r="C308" s="195"/>
      <c r="D308" s="195"/>
      <c r="E308" s="195"/>
      <c r="F308" s="195"/>
      <c r="G308" s="195"/>
      <c r="H308" s="195"/>
    </row>
    <row r="309" spans="2:8" ht="14.25">
      <c r="B309" s="89" t="s">
        <v>2</v>
      </c>
      <c r="C309" s="90" t="s">
        <v>3</v>
      </c>
      <c r="D309" s="152">
        <f>D310+D321+D323+D325+D327+D329+D331+D346+D333+D336+D338+D340+D318</f>
        <v>469500</v>
      </c>
      <c r="E309" s="33">
        <f>E310+E321+E323+E325+E327+E329+E331+E346+E333+E336+E338+E340+E318</f>
        <v>22502678.64</v>
      </c>
      <c r="F309" s="33">
        <f>F310+F321+F323+F325+F327+F329+F331+F346+F333+F336+F338+F340+F318</f>
        <v>6876776.29</v>
      </c>
      <c r="G309" s="27">
        <f>F309/D309*100</f>
        <v>1464.702085197018</v>
      </c>
      <c r="H309" s="27">
        <f aca="true" t="shared" si="11" ref="H309:H324">F309/E309*100</f>
        <v>30.559812011784565</v>
      </c>
    </row>
    <row r="310" spans="2:8" ht="72">
      <c r="B310" s="89" t="s">
        <v>4</v>
      </c>
      <c r="C310" s="90" t="s">
        <v>5</v>
      </c>
      <c r="D310" s="152">
        <f>SUM(D311:D317)</f>
        <v>275000</v>
      </c>
      <c r="E310" s="33">
        <f>SUM(E311:E317)</f>
        <v>1174149.88</v>
      </c>
      <c r="F310" s="33">
        <f>SUM(F311:F317)</f>
        <v>467270.69999999995</v>
      </c>
      <c r="G310" s="27">
        <f>F310/D310*100</f>
        <v>169.91661818181817</v>
      </c>
      <c r="H310" s="27">
        <f t="shared" si="11"/>
        <v>39.79651217951834</v>
      </c>
    </row>
    <row r="311" spans="2:8" ht="14.25">
      <c r="B311" s="91" t="s">
        <v>10</v>
      </c>
      <c r="C311" s="121" t="s">
        <v>11</v>
      </c>
      <c r="D311" s="153">
        <v>275000</v>
      </c>
      <c r="E311" s="42">
        <v>748784.88</v>
      </c>
      <c r="F311" s="42">
        <v>253372.46</v>
      </c>
      <c r="G311" s="43">
        <f>F311/D311*100</f>
        <v>92.13544</v>
      </c>
      <c r="H311" s="43">
        <f t="shared" si="11"/>
        <v>33.83781734481604</v>
      </c>
    </row>
    <row r="312" spans="2:8" ht="14.25">
      <c r="B312" s="91" t="s">
        <v>12</v>
      </c>
      <c r="C312" s="121" t="s">
        <v>13</v>
      </c>
      <c r="D312" s="153">
        <v>0</v>
      </c>
      <c r="E312" s="42">
        <v>246115</v>
      </c>
      <c r="F312" s="42">
        <v>163642.08</v>
      </c>
      <c r="G312" s="43">
        <v>0</v>
      </c>
      <c r="H312" s="43">
        <f>F312/E312*100</f>
        <v>66.49008796700728</v>
      </c>
    </row>
    <row r="313" spans="2:8" ht="14.25">
      <c r="B313" s="91" t="s">
        <v>20</v>
      </c>
      <c r="C313" s="121" t="s">
        <v>21</v>
      </c>
      <c r="D313" s="153">
        <v>0</v>
      </c>
      <c r="E313" s="39">
        <v>30000</v>
      </c>
      <c r="F313" s="39">
        <v>3006.16</v>
      </c>
      <c r="G313" s="43">
        <v>0</v>
      </c>
      <c r="H313" s="43">
        <f>F313/E313*100</f>
        <v>10.020533333333333</v>
      </c>
    </row>
    <row r="314" spans="2:8" ht="14.25">
      <c r="B314" s="91">
        <v>2274</v>
      </c>
      <c r="C314" s="121" t="s">
        <v>23</v>
      </c>
      <c r="D314" s="153">
        <v>0</v>
      </c>
      <c r="E314" s="39">
        <v>45000</v>
      </c>
      <c r="F314" s="39">
        <v>45000</v>
      </c>
      <c r="G314" s="43">
        <v>0</v>
      </c>
      <c r="H314" s="43">
        <f t="shared" si="11"/>
        <v>100</v>
      </c>
    </row>
    <row r="315" spans="2:8" ht="31.5" customHeight="1">
      <c r="B315" s="91" t="s">
        <v>26</v>
      </c>
      <c r="C315" s="121" t="s">
        <v>27</v>
      </c>
      <c r="D315" s="153">
        <v>0</v>
      </c>
      <c r="E315" s="39">
        <v>2250</v>
      </c>
      <c r="F315" s="39">
        <v>2250</v>
      </c>
      <c r="G315" s="43">
        <v>0</v>
      </c>
      <c r="H315" s="43">
        <f>F315/E315*100</f>
        <v>100</v>
      </c>
    </row>
    <row r="316" spans="2:8" ht="14.25">
      <c r="B316" s="91" t="s">
        <v>28</v>
      </c>
      <c r="C316" s="121" t="s">
        <v>29</v>
      </c>
      <c r="D316" s="153">
        <v>0</v>
      </c>
      <c r="E316" s="42">
        <v>2000</v>
      </c>
      <c r="F316" s="42">
        <v>0</v>
      </c>
      <c r="G316" s="43">
        <v>0</v>
      </c>
      <c r="H316" s="43">
        <f t="shared" si="11"/>
        <v>0</v>
      </c>
    </row>
    <row r="317" spans="2:8" ht="28.5">
      <c r="B317" s="91" t="s">
        <v>149</v>
      </c>
      <c r="C317" s="121" t="s">
        <v>150</v>
      </c>
      <c r="D317" s="153">
        <v>0</v>
      </c>
      <c r="E317" s="42">
        <v>100000</v>
      </c>
      <c r="F317" s="42">
        <v>0</v>
      </c>
      <c r="G317" s="43">
        <v>0</v>
      </c>
      <c r="H317" s="43">
        <f t="shared" si="11"/>
        <v>0</v>
      </c>
    </row>
    <row r="318" spans="2:8" ht="14.25">
      <c r="B318" s="92" t="s">
        <v>30</v>
      </c>
      <c r="C318" s="90" t="s">
        <v>31</v>
      </c>
      <c r="D318" s="152">
        <f>SUM(D319:D320)</f>
        <v>0</v>
      </c>
      <c r="E318" s="33">
        <f>SUM(E319:E320)</f>
        <v>4155</v>
      </c>
      <c r="F318" s="33">
        <f>SUM(F319:F320)</f>
        <v>1910</v>
      </c>
      <c r="G318" s="27">
        <v>0</v>
      </c>
      <c r="H318" s="27">
        <f>F318/E318*100</f>
        <v>45.96871239470517</v>
      </c>
    </row>
    <row r="319" spans="2:8" ht="14.25">
      <c r="B319" s="91" t="s">
        <v>10</v>
      </c>
      <c r="C319" s="121" t="s">
        <v>11</v>
      </c>
      <c r="D319" s="153">
        <v>0</v>
      </c>
      <c r="E319" s="42">
        <v>3167</v>
      </c>
      <c r="F319" s="42">
        <v>922</v>
      </c>
      <c r="G319" s="43">
        <v>0</v>
      </c>
      <c r="H319" s="43">
        <f>F319/E319*100</f>
        <v>29.112724976318283</v>
      </c>
    </row>
    <row r="320" spans="2:8" ht="14.25">
      <c r="B320" s="91" t="s">
        <v>12</v>
      </c>
      <c r="C320" s="121" t="s">
        <v>13</v>
      </c>
      <c r="D320" s="153">
        <v>0</v>
      </c>
      <c r="E320" s="42">
        <v>988</v>
      </c>
      <c r="F320" s="42">
        <v>988</v>
      </c>
      <c r="G320" s="43">
        <v>0</v>
      </c>
      <c r="H320" s="43">
        <f>F320/E320*100</f>
        <v>100</v>
      </c>
    </row>
    <row r="321" spans="2:8" ht="28.5">
      <c r="B321" s="89" t="s">
        <v>54</v>
      </c>
      <c r="C321" s="90" t="s">
        <v>55</v>
      </c>
      <c r="D321" s="152">
        <f>D322</f>
        <v>0</v>
      </c>
      <c r="E321" s="33">
        <f>E322</f>
        <v>1658600</v>
      </c>
      <c r="F321" s="33">
        <f>F322</f>
        <v>1244881</v>
      </c>
      <c r="G321" s="27">
        <v>0</v>
      </c>
      <c r="H321" s="27">
        <f t="shared" si="11"/>
        <v>75.05613167731822</v>
      </c>
    </row>
    <row r="322" spans="2:8" ht="28.5">
      <c r="B322" s="91" t="s">
        <v>138</v>
      </c>
      <c r="C322" s="121" t="s">
        <v>139</v>
      </c>
      <c r="D322" s="153">
        <v>0</v>
      </c>
      <c r="E322" s="42">
        <v>1658600</v>
      </c>
      <c r="F322" s="42">
        <v>1244881</v>
      </c>
      <c r="G322" s="43">
        <v>0</v>
      </c>
      <c r="H322" s="43">
        <f t="shared" si="11"/>
        <v>75.05613167731822</v>
      </c>
    </row>
    <row r="323" spans="2:8" ht="14.25">
      <c r="B323" s="89" t="s">
        <v>56</v>
      </c>
      <c r="C323" s="90" t="s">
        <v>57</v>
      </c>
      <c r="D323" s="152">
        <f>D324</f>
        <v>0</v>
      </c>
      <c r="E323" s="33">
        <f>E324</f>
        <v>2111055</v>
      </c>
      <c r="F323" s="33">
        <f>F324</f>
        <v>1275400</v>
      </c>
      <c r="G323" s="27">
        <v>0</v>
      </c>
      <c r="H323" s="27">
        <f t="shared" si="11"/>
        <v>60.41528998533908</v>
      </c>
    </row>
    <row r="324" spans="2:8" ht="28.5">
      <c r="B324" s="91" t="s">
        <v>138</v>
      </c>
      <c r="C324" s="121" t="s">
        <v>139</v>
      </c>
      <c r="D324" s="153">
        <v>0</v>
      </c>
      <c r="E324" s="42">
        <v>2111055</v>
      </c>
      <c r="F324" s="42">
        <v>1275400</v>
      </c>
      <c r="G324" s="43">
        <v>0</v>
      </c>
      <c r="H324" s="43">
        <f t="shared" si="11"/>
        <v>60.41528998533908</v>
      </c>
    </row>
    <row r="325" spans="2:8" ht="261" customHeight="1">
      <c r="B325" s="92" t="s">
        <v>494</v>
      </c>
      <c r="C325" s="90" t="s">
        <v>493</v>
      </c>
      <c r="D325" s="152">
        <f>D326</f>
        <v>0</v>
      </c>
      <c r="E325" s="33">
        <f>E326</f>
        <v>13297300</v>
      </c>
      <c r="F325" s="33">
        <f>F326</f>
        <v>0</v>
      </c>
      <c r="G325" s="27">
        <v>0</v>
      </c>
      <c r="H325" s="27">
        <v>0</v>
      </c>
    </row>
    <row r="326" spans="2:8" ht="14.25">
      <c r="B326" s="91">
        <v>2610</v>
      </c>
      <c r="C326" s="121" t="s">
        <v>140</v>
      </c>
      <c r="D326" s="153">
        <v>0</v>
      </c>
      <c r="E326" s="42">
        <v>13297300</v>
      </c>
      <c r="F326" s="42">
        <v>0</v>
      </c>
      <c r="G326" s="43">
        <v>0</v>
      </c>
      <c r="H326" s="43">
        <v>0</v>
      </c>
    </row>
    <row r="327" spans="2:8" ht="28.5" hidden="1">
      <c r="B327" s="89" t="s">
        <v>141</v>
      </c>
      <c r="C327" s="90" t="s">
        <v>142</v>
      </c>
      <c r="D327" s="152">
        <f>D328</f>
        <v>0</v>
      </c>
      <c r="E327" s="33">
        <f>E328</f>
        <v>0</v>
      </c>
      <c r="F327" s="33">
        <f>F328</f>
        <v>0</v>
      </c>
      <c r="G327" s="27" t="e">
        <f>F327/D327*100</f>
        <v>#DIV/0!</v>
      </c>
      <c r="H327" s="27">
        <v>0</v>
      </c>
    </row>
    <row r="328" spans="2:8" ht="28.5" hidden="1">
      <c r="B328" s="91" t="s">
        <v>138</v>
      </c>
      <c r="C328" s="121" t="s">
        <v>139</v>
      </c>
      <c r="D328" s="153"/>
      <c r="E328" s="42"/>
      <c r="F328" s="42"/>
      <c r="G328" s="43" t="e">
        <f>F328/D328*100</f>
        <v>#DIV/0!</v>
      </c>
      <c r="H328" s="43">
        <v>0</v>
      </c>
    </row>
    <row r="329" spans="2:8" ht="42.75">
      <c r="B329" s="89" t="s">
        <v>143</v>
      </c>
      <c r="C329" s="90" t="s">
        <v>144</v>
      </c>
      <c r="D329" s="152">
        <f>D330</f>
        <v>0</v>
      </c>
      <c r="E329" s="33">
        <f>E330</f>
        <v>1600000</v>
      </c>
      <c r="F329" s="33">
        <f>F330</f>
        <v>1600000</v>
      </c>
      <c r="G329" s="27">
        <v>0</v>
      </c>
      <c r="H329" s="27">
        <f aca="true" t="shared" si="12" ref="H329:H401">F329/E329*100</f>
        <v>100</v>
      </c>
    </row>
    <row r="330" spans="2:8" ht="28.5">
      <c r="B330" s="91" t="s">
        <v>138</v>
      </c>
      <c r="C330" s="121" t="s">
        <v>139</v>
      </c>
      <c r="D330" s="153">
        <v>0</v>
      </c>
      <c r="E330" s="42">
        <v>1600000</v>
      </c>
      <c r="F330" s="42">
        <v>1600000</v>
      </c>
      <c r="G330" s="43">
        <v>0</v>
      </c>
      <c r="H330" s="43">
        <f t="shared" si="12"/>
        <v>100</v>
      </c>
    </row>
    <row r="331" spans="2:8" ht="57" hidden="1">
      <c r="B331" s="89" t="s">
        <v>145</v>
      </c>
      <c r="C331" s="90" t="s">
        <v>146</v>
      </c>
      <c r="D331" s="152">
        <f>D332</f>
        <v>0</v>
      </c>
      <c r="E331" s="33">
        <f>E332</f>
        <v>0</v>
      </c>
      <c r="F331" s="33">
        <f>F332</f>
        <v>0</v>
      </c>
      <c r="G331" s="27" t="e">
        <f>F331/D331*100</f>
        <v>#DIV/0!</v>
      </c>
      <c r="H331" s="27" t="e">
        <f t="shared" si="12"/>
        <v>#DIV/0!</v>
      </c>
    </row>
    <row r="332" spans="2:8" ht="28.5" hidden="1">
      <c r="B332" s="91" t="s">
        <v>138</v>
      </c>
      <c r="C332" s="121" t="s">
        <v>139</v>
      </c>
      <c r="D332" s="153"/>
      <c r="E332" s="42"/>
      <c r="F332" s="42"/>
      <c r="G332" s="43" t="e">
        <f>F332/D332*100</f>
        <v>#DIV/0!</v>
      </c>
      <c r="H332" s="43" t="e">
        <f t="shared" si="12"/>
        <v>#DIV/0!</v>
      </c>
    </row>
    <row r="333" spans="2:8" ht="42.75" hidden="1">
      <c r="B333" s="92" t="s">
        <v>60</v>
      </c>
      <c r="C333" s="90" t="s">
        <v>61</v>
      </c>
      <c r="D333" s="152">
        <f>SUM(D334:D335)</f>
        <v>0</v>
      </c>
      <c r="E333" s="33">
        <f>SUM(E334:E335)</f>
        <v>0</v>
      </c>
      <c r="F333" s="33">
        <f>SUM(F334:F335)</f>
        <v>0</v>
      </c>
      <c r="G333" s="27" t="e">
        <f aca="true" t="shared" si="13" ref="G333:G339">F333/D333*100</f>
        <v>#DIV/0!</v>
      </c>
      <c r="H333" s="27" t="e">
        <f aca="true" t="shared" si="14" ref="H333:H345">F333/E333*100</f>
        <v>#DIV/0!</v>
      </c>
    </row>
    <row r="334" spans="2:8" ht="28.5" hidden="1">
      <c r="B334" s="91" t="s">
        <v>32</v>
      </c>
      <c r="C334" s="121" t="s">
        <v>33</v>
      </c>
      <c r="D334" s="153"/>
      <c r="E334" s="42"/>
      <c r="F334" s="42"/>
      <c r="G334" s="43" t="e">
        <f t="shared" si="13"/>
        <v>#DIV/0!</v>
      </c>
      <c r="H334" s="43" t="e">
        <f t="shared" si="14"/>
        <v>#DIV/0!</v>
      </c>
    </row>
    <row r="335" spans="2:8" ht="28.5" hidden="1">
      <c r="B335" s="91" t="s">
        <v>138</v>
      </c>
      <c r="C335" s="121" t="s">
        <v>139</v>
      </c>
      <c r="D335" s="153"/>
      <c r="E335" s="42"/>
      <c r="F335" s="42"/>
      <c r="G335" s="43" t="e">
        <f t="shared" si="13"/>
        <v>#DIV/0!</v>
      </c>
      <c r="H335" s="43" t="e">
        <f t="shared" si="14"/>
        <v>#DIV/0!</v>
      </c>
    </row>
    <row r="336" spans="2:8" ht="42.75" hidden="1">
      <c r="B336" s="92" t="s">
        <v>338</v>
      </c>
      <c r="C336" s="90" t="s">
        <v>339</v>
      </c>
      <c r="D336" s="152">
        <f>SUM(D337:D337)</f>
        <v>0</v>
      </c>
      <c r="E336" s="33">
        <f>SUM(E337:E337)</f>
        <v>0</v>
      </c>
      <c r="F336" s="33">
        <f>SUM(F337:F337)</f>
        <v>0</v>
      </c>
      <c r="G336" s="27" t="e">
        <f t="shared" si="13"/>
        <v>#DIV/0!</v>
      </c>
      <c r="H336" s="27" t="e">
        <f t="shared" si="14"/>
        <v>#DIV/0!</v>
      </c>
    </row>
    <row r="337" spans="2:8" ht="28.5" hidden="1">
      <c r="B337" s="91" t="s">
        <v>138</v>
      </c>
      <c r="C337" s="121" t="s">
        <v>139</v>
      </c>
      <c r="D337" s="153"/>
      <c r="E337" s="42"/>
      <c r="F337" s="42"/>
      <c r="G337" s="43" t="e">
        <f t="shared" si="13"/>
        <v>#DIV/0!</v>
      </c>
      <c r="H337" s="43" t="e">
        <f t="shared" si="14"/>
        <v>#DIV/0!</v>
      </c>
    </row>
    <row r="338" spans="2:8" ht="28.5" hidden="1">
      <c r="B338" s="92" t="s">
        <v>340</v>
      </c>
      <c r="C338" s="90" t="s">
        <v>341</v>
      </c>
      <c r="D338" s="152">
        <f>SUM(D339:D339)</f>
        <v>0</v>
      </c>
      <c r="E338" s="33">
        <f>SUM(E339:E339)</f>
        <v>0</v>
      </c>
      <c r="F338" s="33">
        <f>SUM(F339:F339)</f>
        <v>0</v>
      </c>
      <c r="G338" s="27" t="e">
        <f t="shared" si="13"/>
        <v>#DIV/0!</v>
      </c>
      <c r="H338" s="27" t="e">
        <f t="shared" si="14"/>
        <v>#DIV/0!</v>
      </c>
    </row>
    <row r="339" spans="2:8" ht="28.5" hidden="1">
      <c r="B339" s="91">
        <v>2281</v>
      </c>
      <c r="C339" s="121" t="s">
        <v>342</v>
      </c>
      <c r="D339" s="153"/>
      <c r="E339" s="42"/>
      <c r="F339" s="42"/>
      <c r="G339" s="43" t="e">
        <f t="shared" si="13"/>
        <v>#DIV/0!</v>
      </c>
      <c r="H339" s="43" t="e">
        <f t="shared" si="14"/>
        <v>#DIV/0!</v>
      </c>
    </row>
    <row r="340" spans="2:8" ht="114.75">
      <c r="B340" s="92" t="s">
        <v>343</v>
      </c>
      <c r="C340" s="90" t="s">
        <v>344</v>
      </c>
      <c r="D340" s="152">
        <f>SUM(D341:D345)</f>
        <v>0</v>
      </c>
      <c r="E340" s="33">
        <f>SUM(E341:E345)</f>
        <v>2462918.76</v>
      </c>
      <c r="F340" s="33">
        <f>SUM(F341:F345)</f>
        <v>2238540.21</v>
      </c>
      <c r="G340" s="27">
        <v>0</v>
      </c>
      <c r="H340" s="27">
        <f t="shared" si="14"/>
        <v>90.88972995601365</v>
      </c>
    </row>
    <row r="341" spans="2:8" ht="14.25">
      <c r="B341" s="91" t="s">
        <v>10</v>
      </c>
      <c r="C341" s="121" t="s">
        <v>11</v>
      </c>
      <c r="D341" s="153">
        <v>0</v>
      </c>
      <c r="E341" s="42">
        <v>1660139.76</v>
      </c>
      <c r="F341" s="42">
        <v>1480694.96</v>
      </c>
      <c r="G341" s="43">
        <v>0</v>
      </c>
      <c r="H341" s="43">
        <f t="shared" si="14"/>
        <v>89.19098233030694</v>
      </c>
    </row>
    <row r="342" spans="2:8" ht="14.25">
      <c r="B342" s="91">
        <v>2240</v>
      </c>
      <c r="C342" s="121" t="s">
        <v>13</v>
      </c>
      <c r="D342" s="153">
        <v>0</v>
      </c>
      <c r="E342" s="42">
        <v>99500</v>
      </c>
      <c r="F342" s="42">
        <v>99300</v>
      </c>
      <c r="G342" s="43">
        <v>0</v>
      </c>
      <c r="H342" s="43">
        <f t="shared" si="14"/>
        <v>99.79899497487436</v>
      </c>
    </row>
    <row r="343" spans="2:8" ht="27.75" customHeight="1">
      <c r="B343" s="91" t="s">
        <v>26</v>
      </c>
      <c r="C343" s="121" t="s">
        <v>27</v>
      </c>
      <c r="D343" s="153">
        <v>0</v>
      </c>
      <c r="E343" s="42">
        <v>15720</v>
      </c>
      <c r="F343" s="42">
        <v>15720</v>
      </c>
      <c r="G343" s="43">
        <v>0</v>
      </c>
      <c r="H343" s="43">
        <f>F343/E343*100</f>
        <v>100</v>
      </c>
    </row>
    <row r="344" spans="2:8" ht="28.5">
      <c r="B344" s="91" t="s">
        <v>32</v>
      </c>
      <c r="C344" s="121" t="s">
        <v>33</v>
      </c>
      <c r="D344" s="153">
        <v>0</v>
      </c>
      <c r="E344" s="42">
        <v>284059</v>
      </c>
      <c r="F344" s="42">
        <v>239325.25</v>
      </c>
      <c r="G344" s="43">
        <v>0</v>
      </c>
      <c r="H344" s="43">
        <f t="shared" si="14"/>
        <v>84.25195117915645</v>
      </c>
    </row>
    <row r="345" spans="2:8" ht="28.5">
      <c r="B345" s="91" t="s">
        <v>138</v>
      </c>
      <c r="C345" s="121" t="s">
        <v>139</v>
      </c>
      <c r="D345" s="153">
        <v>0</v>
      </c>
      <c r="E345" s="42">
        <v>403500</v>
      </c>
      <c r="F345" s="42">
        <v>403500</v>
      </c>
      <c r="G345" s="43">
        <v>0</v>
      </c>
      <c r="H345" s="43">
        <f t="shared" si="14"/>
        <v>100</v>
      </c>
    </row>
    <row r="346" spans="2:8" ht="28.5">
      <c r="B346" s="89" t="s">
        <v>147</v>
      </c>
      <c r="C346" s="90" t="s">
        <v>148</v>
      </c>
      <c r="D346" s="152">
        <f>SUM(D347:D348)</f>
        <v>194500</v>
      </c>
      <c r="E346" s="33">
        <f>SUM(E347:E348)</f>
        <v>194500</v>
      </c>
      <c r="F346" s="33">
        <f>SUM(F347:F348)</f>
        <v>48774.38</v>
      </c>
      <c r="G346" s="27">
        <f aca="true" t="shared" si="15" ref="G346:G352">F346/D346*100</f>
        <v>25.07680205655527</v>
      </c>
      <c r="H346" s="27">
        <f t="shared" si="12"/>
        <v>25.07680205655527</v>
      </c>
    </row>
    <row r="347" spans="2:8" ht="28.5">
      <c r="B347" s="91" t="s">
        <v>32</v>
      </c>
      <c r="C347" s="121" t="s">
        <v>33</v>
      </c>
      <c r="D347" s="153">
        <v>40000</v>
      </c>
      <c r="E347" s="42">
        <v>40000</v>
      </c>
      <c r="F347" s="42">
        <v>37634.38</v>
      </c>
      <c r="G347" s="43">
        <f t="shared" si="15"/>
        <v>94.08595</v>
      </c>
      <c r="H347" s="43">
        <f t="shared" si="12"/>
        <v>94.08595</v>
      </c>
    </row>
    <row r="348" spans="2:8" ht="28.5">
      <c r="B348" s="91" t="s">
        <v>138</v>
      </c>
      <c r="C348" s="121" t="s">
        <v>139</v>
      </c>
      <c r="D348" s="153">
        <v>154500</v>
      </c>
      <c r="E348" s="42">
        <v>154500</v>
      </c>
      <c r="F348" s="42">
        <v>11140</v>
      </c>
      <c r="G348" s="43">
        <f t="shared" si="15"/>
        <v>7.210355987055015</v>
      </c>
      <c r="H348" s="43">
        <f t="shared" si="12"/>
        <v>7.210355987055015</v>
      </c>
    </row>
    <row r="349" spans="2:8" ht="14.25">
      <c r="B349" s="89" t="s">
        <v>68</v>
      </c>
      <c r="C349" s="90" t="s">
        <v>69</v>
      </c>
      <c r="D349" s="152">
        <f>D350+D355+D364+D370+D378+D372+D374+D376+D362+D368</f>
        <v>7203600</v>
      </c>
      <c r="E349" s="33">
        <f>E350+E355+E364+E370+E378+E372+E374+E376+E362+E368</f>
        <v>4886637.73</v>
      </c>
      <c r="F349" s="33">
        <f>F350+F355+F364+F370+F378+F372+F374+F376+F362+F368</f>
        <v>4631105.24</v>
      </c>
      <c r="G349" s="27">
        <f t="shared" si="15"/>
        <v>64.288761730246</v>
      </c>
      <c r="H349" s="27">
        <f t="shared" si="12"/>
        <v>94.77079120411899</v>
      </c>
    </row>
    <row r="350" spans="2:8" ht="14.25">
      <c r="B350" s="89" t="s">
        <v>72</v>
      </c>
      <c r="C350" s="90" t="s">
        <v>73</v>
      </c>
      <c r="D350" s="152">
        <f>SUM(D351:D354)</f>
        <v>1847800</v>
      </c>
      <c r="E350" s="33">
        <f>SUM(E351:E354)</f>
        <v>539371.63</v>
      </c>
      <c r="F350" s="33">
        <f>SUM(F351:F354)</f>
        <v>453027.87</v>
      </c>
      <c r="G350" s="27">
        <f t="shared" si="15"/>
        <v>24.517148500920012</v>
      </c>
      <c r="H350" s="27">
        <f t="shared" si="12"/>
        <v>83.99178688727102</v>
      </c>
    </row>
    <row r="351" spans="2:8" ht="14.25">
      <c r="B351" s="91" t="s">
        <v>10</v>
      </c>
      <c r="C351" s="121" t="s">
        <v>11</v>
      </c>
      <c r="D351" s="153">
        <v>27000</v>
      </c>
      <c r="E351" s="42">
        <v>50024.96</v>
      </c>
      <c r="F351" s="42">
        <v>29670</v>
      </c>
      <c r="G351" s="43">
        <f t="shared" si="15"/>
        <v>109.88888888888889</v>
      </c>
      <c r="H351" s="43">
        <f t="shared" si="12"/>
        <v>59.310392252187704</v>
      </c>
    </row>
    <row r="352" spans="2:8" ht="14.25">
      <c r="B352" s="91" t="s">
        <v>76</v>
      </c>
      <c r="C352" s="121" t="s">
        <v>77</v>
      </c>
      <c r="D352" s="153">
        <v>1820800</v>
      </c>
      <c r="E352" s="42">
        <v>458991.1</v>
      </c>
      <c r="F352" s="42">
        <v>393002.3</v>
      </c>
      <c r="G352" s="43">
        <f t="shared" si="15"/>
        <v>21.584045474516696</v>
      </c>
      <c r="H352" s="43">
        <f t="shared" si="12"/>
        <v>85.62307635158939</v>
      </c>
    </row>
    <row r="353" spans="2:8" ht="14.25">
      <c r="B353" s="91" t="s">
        <v>28</v>
      </c>
      <c r="C353" s="121" t="s">
        <v>29</v>
      </c>
      <c r="D353" s="153">
        <v>0</v>
      </c>
      <c r="E353" s="42">
        <v>115.57</v>
      </c>
      <c r="F353" s="42">
        <v>115.57</v>
      </c>
      <c r="G353" s="43">
        <v>0</v>
      </c>
      <c r="H353" s="43">
        <f t="shared" si="12"/>
        <v>100</v>
      </c>
    </row>
    <row r="354" spans="2:8" ht="28.5">
      <c r="B354" s="91" t="s">
        <v>149</v>
      </c>
      <c r="C354" s="121" t="s">
        <v>150</v>
      </c>
      <c r="D354" s="153">
        <v>0</v>
      </c>
      <c r="E354" s="42">
        <v>30240</v>
      </c>
      <c r="F354" s="42">
        <v>30240</v>
      </c>
      <c r="G354" s="43">
        <v>0</v>
      </c>
      <c r="H354" s="43">
        <f t="shared" si="12"/>
        <v>100</v>
      </c>
    </row>
    <row r="355" spans="2:8" ht="28.5">
      <c r="B355" s="89" t="s">
        <v>80</v>
      </c>
      <c r="C355" s="90" t="s">
        <v>81</v>
      </c>
      <c r="D355" s="152">
        <f>SUM(D356:D361)</f>
        <v>5355800</v>
      </c>
      <c r="E355" s="33">
        <f>SUM(E356:E361)</f>
        <v>3446956.66</v>
      </c>
      <c r="F355" s="33">
        <f>SUM(F356:F361)</f>
        <v>3305441.4000000004</v>
      </c>
      <c r="G355" s="27">
        <f>F355/D355*100</f>
        <v>61.71704320549685</v>
      </c>
      <c r="H355" s="27">
        <f t="shared" si="12"/>
        <v>95.89448681957029</v>
      </c>
    </row>
    <row r="356" spans="2:8" ht="14.25">
      <c r="B356" s="91" t="s">
        <v>10</v>
      </c>
      <c r="C356" s="121" t="s">
        <v>11</v>
      </c>
      <c r="D356" s="153">
        <v>86000</v>
      </c>
      <c r="E356" s="42">
        <v>246110.14</v>
      </c>
      <c r="F356" s="42">
        <v>224628</v>
      </c>
      <c r="G356" s="43">
        <f>F356/D356*100</f>
        <v>261.19534883720934</v>
      </c>
      <c r="H356" s="43">
        <f t="shared" si="12"/>
        <v>91.2713307952285</v>
      </c>
    </row>
    <row r="357" spans="2:8" ht="14.25">
      <c r="B357" s="91" t="s">
        <v>76</v>
      </c>
      <c r="C357" s="121" t="s">
        <v>77</v>
      </c>
      <c r="D357" s="153">
        <v>5269800</v>
      </c>
      <c r="E357" s="42">
        <v>1481174.61</v>
      </c>
      <c r="F357" s="42">
        <v>1473086.29</v>
      </c>
      <c r="G357" s="43">
        <f>F357/D357*100</f>
        <v>27.953362366693234</v>
      </c>
      <c r="H357" s="43">
        <f t="shared" si="12"/>
        <v>99.45392528703958</v>
      </c>
    </row>
    <row r="358" spans="2:8" ht="14.25" hidden="1">
      <c r="B358" s="91" t="s">
        <v>12</v>
      </c>
      <c r="C358" s="121" t="s">
        <v>13</v>
      </c>
      <c r="D358" s="153">
        <v>0</v>
      </c>
      <c r="E358" s="42"/>
      <c r="F358" s="42"/>
      <c r="G358" s="43" t="e">
        <f>F358/D358*100</f>
        <v>#DIV/0!</v>
      </c>
      <c r="H358" s="43" t="e">
        <f t="shared" si="12"/>
        <v>#DIV/0!</v>
      </c>
    </row>
    <row r="359" spans="2:8" ht="28.5">
      <c r="B359" s="91" t="s">
        <v>24</v>
      </c>
      <c r="C359" s="121" t="s">
        <v>25</v>
      </c>
      <c r="D359" s="153">
        <v>0</v>
      </c>
      <c r="E359" s="42">
        <v>28030</v>
      </c>
      <c r="F359" s="42">
        <v>28030</v>
      </c>
      <c r="G359" s="43">
        <v>0</v>
      </c>
      <c r="H359" s="43">
        <f t="shared" si="12"/>
        <v>100</v>
      </c>
    </row>
    <row r="360" spans="2:8" ht="14.25">
      <c r="B360" s="91" t="s">
        <v>28</v>
      </c>
      <c r="C360" s="121" t="s">
        <v>29</v>
      </c>
      <c r="D360" s="153">
        <v>0</v>
      </c>
      <c r="E360" s="42">
        <v>404.56</v>
      </c>
      <c r="F360" s="42">
        <v>404.56</v>
      </c>
      <c r="G360" s="43">
        <v>0</v>
      </c>
      <c r="H360" s="43">
        <f t="shared" si="12"/>
        <v>100</v>
      </c>
    </row>
    <row r="361" spans="2:8" ht="28.5">
      <c r="B361" s="91" t="s">
        <v>149</v>
      </c>
      <c r="C361" s="121" t="s">
        <v>150</v>
      </c>
      <c r="D361" s="153">
        <v>0</v>
      </c>
      <c r="E361" s="42">
        <v>1691237.35</v>
      </c>
      <c r="F361" s="42">
        <v>1579292.55</v>
      </c>
      <c r="G361" s="43">
        <v>0</v>
      </c>
      <c r="H361" s="43">
        <f t="shared" si="12"/>
        <v>93.38089358066743</v>
      </c>
    </row>
    <row r="362" spans="2:8" ht="28.5">
      <c r="B362" s="92" t="s">
        <v>331</v>
      </c>
      <c r="C362" s="90" t="s">
        <v>81</v>
      </c>
      <c r="D362" s="148">
        <f>SUM(D363)</f>
        <v>0</v>
      </c>
      <c r="E362" s="26">
        <f>SUM(E363)</f>
        <v>759864</v>
      </c>
      <c r="F362" s="26">
        <f>SUM(F363)</f>
        <v>759855.53</v>
      </c>
      <c r="G362" s="27">
        <v>0</v>
      </c>
      <c r="H362" s="27">
        <f>F362/E362*100</f>
        <v>99.99888532684797</v>
      </c>
    </row>
    <row r="363" spans="2:8" ht="14.25">
      <c r="B363" s="91">
        <v>3132</v>
      </c>
      <c r="C363" s="121" t="s">
        <v>495</v>
      </c>
      <c r="D363" s="153">
        <v>0</v>
      </c>
      <c r="E363" s="42">
        <v>759864</v>
      </c>
      <c r="F363" s="42">
        <v>759855.53</v>
      </c>
      <c r="G363" s="43">
        <v>0</v>
      </c>
      <c r="H363" s="43">
        <f>F363/E363*100</f>
        <v>99.99888532684797</v>
      </c>
    </row>
    <row r="364" spans="2:8" ht="42.75">
      <c r="B364" s="89" t="s">
        <v>83</v>
      </c>
      <c r="C364" s="90" t="s">
        <v>84</v>
      </c>
      <c r="D364" s="152">
        <f>SUM(D365:D367)</f>
        <v>0</v>
      </c>
      <c r="E364" s="33">
        <f>SUM(E365:E367)</f>
        <v>68906.8</v>
      </c>
      <c r="F364" s="33">
        <f>SUM(F365:F367)</f>
        <v>41241.8</v>
      </c>
      <c r="G364" s="27">
        <v>0</v>
      </c>
      <c r="H364" s="27">
        <f t="shared" si="12"/>
        <v>59.85156762467565</v>
      </c>
    </row>
    <row r="365" spans="2:8" ht="14.25">
      <c r="B365" s="91" t="s">
        <v>10</v>
      </c>
      <c r="C365" s="121" t="s">
        <v>11</v>
      </c>
      <c r="D365" s="153">
        <v>0</v>
      </c>
      <c r="E365" s="42">
        <v>68906.8</v>
      </c>
      <c r="F365" s="42">
        <v>41241.8</v>
      </c>
      <c r="G365" s="43">
        <v>0</v>
      </c>
      <c r="H365" s="43">
        <f t="shared" si="12"/>
        <v>59.85156762467565</v>
      </c>
    </row>
    <row r="366" spans="2:8" ht="14.25" hidden="1">
      <c r="B366" s="91" t="s">
        <v>12</v>
      </c>
      <c r="C366" s="121" t="s">
        <v>13</v>
      </c>
      <c r="D366" s="153"/>
      <c r="E366" s="42"/>
      <c r="F366" s="42"/>
      <c r="G366" s="43" t="e">
        <f>F366/D366*100</f>
        <v>#DIV/0!</v>
      </c>
      <c r="H366" s="43" t="e">
        <f t="shared" si="12"/>
        <v>#DIV/0!</v>
      </c>
    </row>
    <row r="367" spans="2:8" ht="28.5" hidden="1">
      <c r="B367" s="91" t="s">
        <v>149</v>
      </c>
      <c r="C367" s="121" t="s">
        <v>150</v>
      </c>
      <c r="D367" s="153"/>
      <c r="E367" s="42"/>
      <c r="F367" s="42"/>
      <c r="G367" s="43" t="e">
        <f>F367/D367*100</f>
        <v>#DIV/0!</v>
      </c>
      <c r="H367" s="43" t="e">
        <f t="shared" si="12"/>
        <v>#DIV/0!</v>
      </c>
    </row>
    <row r="368" spans="2:8" ht="28.5">
      <c r="B368" s="92" t="s">
        <v>85</v>
      </c>
      <c r="C368" s="90" t="s">
        <v>86</v>
      </c>
      <c r="D368" s="148">
        <f>SUM(D369)</f>
        <v>0</v>
      </c>
      <c r="E368" s="26">
        <f>SUM(E369)</f>
        <v>13925</v>
      </c>
      <c r="F368" s="26">
        <f>SUM(F369)</f>
        <v>13925</v>
      </c>
      <c r="G368" s="27">
        <v>0</v>
      </c>
      <c r="H368" s="27">
        <f>F368/E368*100</f>
        <v>100</v>
      </c>
    </row>
    <row r="369" spans="2:8" ht="28.5">
      <c r="B369" s="91" t="s">
        <v>149</v>
      </c>
      <c r="C369" s="121" t="s">
        <v>150</v>
      </c>
      <c r="D369" s="153">
        <v>0</v>
      </c>
      <c r="E369" s="42">
        <v>13925</v>
      </c>
      <c r="F369" s="42">
        <v>13925</v>
      </c>
      <c r="G369" s="43">
        <v>0</v>
      </c>
      <c r="H369" s="43">
        <f>F369/E369*100</f>
        <v>100</v>
      </c>
    </row>
    <row r="370" spans="2:8" ht="28.5">
      <c r="B370" s="89" t="s">
        <v>89</v>
      </c>
      <c r="C370" s="90" t="s">
        <v>90</v>
      </c>
      <c r="D370" s="152">
        <f>SUM(D371)</f>
        <v>0</v>
      </c>
      <c r="E370" s="33">
        <f>SUM(E371)</f>
        <v>1013.64</v>
      </c>
      <c r="F370" s="33">
        <f>SUM(F371)</f>
        <v>1013.64</v>
      </c>
      <c r="G370" s="27">
        <v>0</v>
      </c>
      <c r="H370" s="27">
        <f t="shared" si="12"/>
        <v>100</v>
      </c>
    </row>
    <row r="371" spans="2:8" ht="28.5">
      <c r="B371" s="91" t="s">
        <v>149</v>
      </c>
      <c r="C371" s="121" t="s">
        <v>150</v>
      </c>
      <c r="D371" s="153">
        <v>0</v>
      </c>
      <c r="E371" s="42">
        <v>1013.64</v>
      </c>
      <c r="F371" s="42">
        <v>1013.64</v>
      </c>
      <c r="G371" s="43">
        <v>0</v>
      </c>
      <c r="H371" s="43">
        <f t="shared" si="12"/>
        <v>100</v>
      </c>
    </row>
    <row r="372" spans="2:8" ht="72" hidden="1">
      <c r="B372" s="92" t="s">
        <v>332</v>
      </c>
      <c r="C372" s="90" t="s">
        <v>333</v>
      </c>
      <c r="D372" s="148">
        <f>SUM(D373)</f>
        <v>0</v>
      </c>
      <c r="E372" s="26">
        <f>SUM(E373)</f>
        <v>0</v>
      </c>
      <c r="F372" s="26">
        <f>SUM(F373)</f>
        <v>0</v>
      </c>
      <c r="G372" s="27" t="e">
        <f>F372/D372*100</f>
        <v>#DIV/0!</v>
      </c>
      <c r="H372" s="27" t="e">
        <f t="shared" si="12"/>
        <v>#DIV/0!</v>
      </c>
    </row>
    <row r="373" spans="2:8" ht="28.5" hidden="1">
      <c r="B373" s="91" t="s">
        <v>149</v>
      </c>
      <c r="C373" s="121" t="s">
        <v>150</v>
      </c>
      <c r="D373" s="153"/>
      <c r="E373" s="42"/>
      <c r="F373" s="42"/>
      <c r="G373" s="43" t="e">
        <f>F373/D373*100</f>
        <v>#DIV/0!</v>
      </c>
      <c r="H373" s="43" t="e">
        <f>F373/E373*100</f>
        <v>#DIV/0!</v>
      </c>
    </row>
    <row r="374" spans="2:8" ht="72" hidden="1">
      <c r="B374" s="92" t="s">
        <v>334</v>
      </c>
      <c r="C374" s="90" t="s">
        <v>335</v>
      </c>
      <c r="D374" s="148">
        <f>SUM(D375)</f>
        <v>0</v>
      </c>
      <c r="E374" s="26">
        <f>SUM(E375)</f>
        <v>0</v>
      </c>
      <c r="F374" s="26">
        <f>SUM(F375)</f>
        <v>0</v>
      </c>
      <c r="G374" s="27" t="e">
        <f>F374/D374*100</f>
        <v>#DIV/0!</v>
      </c>
      <c r="H374" s="27" t="e">
        <f t="shared" si="12"/>
        <v>#DIV/0!</v>
      </c>
    </row>
    <row r="375" spans="2:8" ht="28.5" hidden="1">
      <c r="B375" s="91" t="s">
        <v>149</v>
      </c>
      <c r="C375" s="121" t="s">
        <v>150</v>
      </c>
      <c r="D375" s="153"/>
      <c r="E375" s="42"/>
      <c r="F375" s="42"/>
      <c r="G375" s="43" t="e">
        <f>F375/D375*100</f>
        <v>#DIV/0!</v>
      </c>
      <c r="H375" s="43" t="e">
        <f>F375/E375*100</f>
        <v>#DIV/0!</v>
      </c>
    </row>
    <row r="376" spans="2:8" ht="57">
      <c r="B376" s="89" t="s">
        <v>95</v>
      </c>
      <c r="C376" s="90" t="s">
        <v>96</v>
      </c>
      <c r="D376" s="152">
        <f>SUM(D377)</f>
        <v>0</v>
      </c>
      <c r="E376" s="33">
        <f>SUM(E377)</f>
        <v>56600</v>
      </c>
      <c r="F376" s="33">
        <f>SUM(F377)</f>
        <v>56600</v>
      </c>
      <c r="G376" s="27">
        <v>0</v>
      </c>
      <c r="H376" s="27">
        <f>F376/E376*100</f>
        <v>100</v>
      </c>
    </row>
    <row r="377" spans="2:8" ht="28.5">
      <c r="B377" s="91" t="s">
        <v>149</v>
      </c>
      <c r="C377" s="121" t="s">
        <v>150</v>
      </c>
      <c r="D377" s="153">
        <v>0</v>
      </c>
      <c r="E377" s="42">
        <v>56600</v>
      </c>
      <c r="F377" s="42">
        <v>56600</v>
      </c>
      <c r="G377" s="43">
        <v>0</v>
      </c>
      <c r="H377" s="43">
        <f>F377/E377*100</f>
        <v>100</v>
      </c>
    </row>
    <row r="378" spans="2:8" ht="42.75" hidden="1">
      <c r="B378" s="89" t="s">
        <v>143</v>
      </c>
      <c r="C378" s="90" t="s">
        <v>144</v>
      </c>
      <c r="D378" s="152">
        <f>D379</f>
        <v>0</v>
      </c>
      <c r="E378" s="33">
        <f>E379</f>
        <v>0</v>
      </c>
      <c r="F378" s="33">
        <f>F379</f>
        <v>0</v>
      </c>
      <c r="G378" s="27" t="e">
        <f aca="true" t="shared" si="16" ref="G378:G384">F378/D378*100</f>
        <v>#DIV/0!</v>
      </c>
      <c r="H378" s="27" t="e">
        <f>F378/E378*100</f>
        <v>#DIV/0!</v>
      </c>
    </row>
    <row r="379" spans="2:8" ht="28.5" hidden="1">
      <c r="B379" s="91" t="s">
        <v>149</v>
      </c>
      <c r="C379" s="121" t="s">
        <v>150</v>
      </c>
      <c r="D379" s="153"/>
      <c r="E379" s="42"/>
      <c r="F379" s="42"/>
      <c r="G379" s="43" t="e">
        <f t="shared" si="16"/>
        <v>#DIV/0!</v>
      </c>
      <c r="H379" s="43" t="e">
        <f>F379/E379*100</f>
        <v>#DIV/0!</v>
      </c>
    </row>
    <row r="380" spans="2:8" ht="28.5">
      <c r="B380" s="89" t="s">
        <v>99</v>
      </c>
      <c r="C380" s="90" t="s">
        <v>100</v>
      </c>
      <c r="D380" s="152">
        <f>D381+D386+D389+D393</f>
        <v>218000</v>
      </c>
      <c r="E380" s="33">
        <f>E381+E386+E389+E393</f>
        <v>233566.15000000002</v>
      </c>
      <c r="F380" s="33">
        <f>F381+F386+F389+F393</f>
        <v>105552.64999999998</v>
      </c>
      <c r="G380" s="27">
        <f t="shared" si="16"/>
        <v>48.41864678899081</v>
      </c>
      <c r="H380" s="27">
        <f t="shared" si="12"/>
        <v>45.19175830915566</v>
      </c>
    </row>
    <row r="381" spans="2:8" ht="28.5">
      <c r="B381" s="89" t="s">
        <v>102</v>
      </c>
      <c r="C381" s="90" t="s">
        <v>103</v>
      </c>
      <c r="D381" s="152">
        <f>SUM(D382:D385)</f>
        <v>182000</v>
      </c>
      <c r="E381" s="33">
        <f>SUM(E382:E385)</f>
        <v>208188.38</v>
      </c>
      <c r="F381" s="33">
        <f>SUM(F382:F385)</f>
        <v>83212.20999999999</v>
      </c>
      <c r="G381" s="27">
        <f t="shared" si="16"/>
        <v>45.7209945054945</v>
      </c>
      <c r="H381" s="27">
        <f t="shared" si="12"/>
        <v>39.96967073762714</v>
      </c>
    </row>
    <row r="382" spans="2:8" ht="14.25">
      <c r="B382" s="91" t="s">
        <v>6</v>
      </c>
      <c r="C382" s="121" t="s">
        <v>7</v>
      </c>
      <c r="D382" s="153">
        <v>147600</v>
      </c>
      <c r="E382" s="42">
        <v>180839.87</v>
      </c>
      <c r="F382" s="42">
        <v>66076.93</v>
      </c>
      <c r="G382" s="43">
        <f t="shared" si="16"/>
        <v>44.7675677506775</v>
      </c>
      <c r="H382" s="43">
        <f t="shared" si="12"/>
        <v>36.53891699877908</v>
      </c>
    </row>
    <row r="383" spans="2:8" ht="14.25">
      <c r="B383" s="91" t="s">
        <v>8</v>
      </c>
      <c r="C383" s="121" t="s">
        <v>9</v>
      </c>
      <c r="D383" s="153">
        <v>32400</v>
      </c>
      <c r="E383" s="42">
        <v>13616.28</v>
      </c>
      <c r="F383" s="42">
        <v>13616.28</v>
      </c>
      <c r="G383" s="43">
        <f t="shared" si="16"/>
        <v>42.025555555555556</v>
      </c>
      <c r="H383" s="43">
        <f>F383/E383*100</f>
        <v>100</v>
      </c>
    </row>
    <row r="384" spans="2:8" ht="14.25">
      <c r="B384" s="91" t="s">
        <v>10</v>
      </c>
      <c r="C384" s="121" t="s">
        <v>11</v>
      </c>
      <c r="D384" s="153">
        <v>2000</v>
      </c>
      <c r="E384" s="42">
        <v>11532.23</v>
      </c>
      <c r="F384" s="42">
        <v>3519</v>
      </c>
      <c r="G384" s="43">
        <f t="shared" si="16"/>
        <v>175.95000000000002</v>
      </c>
      <c r="H384" s="43">
        <f>F384/E384*100</f>
        <v>30.51447985341951</v>
      </c>
    </row>
    <row r="385" spans="2:8" ht="14.25">
      <c r="B385" s="91" t="s">
        <v>12</v>
      </c>
      <c r="C385" s="121" t="s">
        <v>13</v>
      </c>
      <c r="D385" s="153">
        <v>0</v>
      </c>
      <c r="E385" s="42">
        <v>2200</v>
      </c>
      <c r="F385" s="42">
        <v>0</v>
      </c>
      <c r="G385" s="43">
        <v>0</v>
      </c>
      <c r="H385" s="43">
        <f>F385/E385*100</f>
        <v>0</v>
      </c>
    </row>
    <row r="386" spans="2:8" ht="14.25">
      <c r="B386" s="89" t="s">
        <v>106</v>
      </c>
      <c r="C386" s="90" t="s">
        <v>107</v>
      </c>
      <c r="D386" s="152">
        <f>SUM(D387:D388)</f>
        <v>0</v>
      </c>
      <c r="E386" s="33">
        <f>SUM(E387:E388)</f>
        <v>15536.789999999999</v>
      </c>
      <c r="F386" s="33">
        <f>SUM(F387:F388)</f>
        <v>13036.789999999999</v>
      </c>
      <c r="G386" s="27">
        <v>0</v>
      </c>
      <c r="H386" s="27">
        <f t="shared" si="12"/>
        <v>83.90916012895843</v>
      </c>
    </row>
    <row r="387" spans="2:8" ht="14.25">
      <c r="B387" s="91" t="s">
        <v>10</v>
      </c>
      <c r="C387" s="121" t="s">
        <v>11</v>
      </c>
      <c r="D387" s="153">
        <v>0</v>
      </c>
      <c r="E387" s="42">
        <v>3794.72</v>
      </c>
      <c r="F387" s="42">
        <v>1294.72</v>
      </c>
      <c r="G387" s="43">
        <v>0</v>
      </c>
      <c r="H387" s="43">
        <f>F387/E387*100</f>
        <v>34.118986381076866</v>
      </c>
    </row>
    <row r="388" spans="2:8" ht="28.5">
      <c r="B388" s="91" t="s">
        <v>496</v>
      </c>
      <c r="C388" s="121" t="s">
        <v>150</v>
      </c>
      <c r="D388" s="153">
        <v>0</v>
      </c>
      <c r="E388" s="42">
        <v>11742.07</v>
      </c>
      <c r="F388" s="42">
        <v>11742.07</v>
      </c>
      <c r="G388" s="43">
        <v>0</v>
      </c>
      <c r="H388" s="43">
        <f>F388/E388*100</f>
        <v>100</v>
      </c>
    </row>
    <row r="389" spans="2:8" ht="42.75">
      <c r="B389" s="89" t="s">
        <v>110</v>
      </c>
      <c r="C389" s="90" t="s">
        <v>111</v>
      </c>
      <c r="D389" s="152">
        <f>SUM(D390:D392)</f>
        <v>36000</v>
      </c>
      <c r="E389" s="33">
        <f>SUM(E390:E392)</f>
        <v>8340.98</v>
      </c>
      <c r="F389" s="33">
        <f>SUM(F390:F392)</f>
        <v>7803.65</v>
      </c>
      <c r="G389" s="27">
        <f>F389/D389*100</f>
        <v>21.676805555555553</v>
      </c>
      <c r="H389" s="27">
        <f t="shared" si="12"/>
        <v>93.55795122395689</v>
      </c>
    </row>
    <row r="390" spans="2:8" ht="14.25">
      <c r="B390" s="91" t="s">
        <v>10</v>
      </c>
      <c r="C390" s="121" t="s">
        <v>11</v>
      </c>
      <c r="D390" s="153">
        <v>12000</v>
      </c>
      <c r="E390" s="42">
        <v>8175.98</v>
      </c>
      <c r="F390" s="42">
        <v>7638.65</v>
      </c>
      <c r="G390" s="43">
        <f>F390/D390*100</f>
        <v>63.65541666666667</v>
      </c>
      <c r="H390" s="43">
        <f t="shared" si="12"/>
        <v>93.42794380612477</v>
      </c>
    </row>
    <row r="391" spans="2:8" ht="14.25">
      <c r="B391" s="91" t="s">
        <v>12</v>
      </c>
      <c r="C391" s="121" t="s">
        <v>13</v>
      </c>
      <c r="D391" s="153">
        <v>4000</v>
      </c>
      <c r="E391" s="42">
        <v>165</v>
      </c>
      <c r="F391" s="42">
        <v>165</v>
      </c>
      <c r="G391" s="43">
        <f>F391/D391*100</f>
        <v>4.125</v>
      </c>
      <c r="H391" s="43">
        <f>F391/E391*100</f>
        <v>100</v>
      </c>
    </row>
    <row r="392" spans="2:8" ht="28.5">
      <c r="B392" s="91" t="s">
        <v>149</v>
      </c>
      <c r="C392" s="121" t="s">
        <v>150</v>
      </c>
      <c r="D392" s="153">
        <v>20000</v>
      </c>
      <c r="E392" s="42">
        <v>0</v>
      </c>
      <c r="F392" s="42">
        <v>0</v>
      </c>
      <c r="G392" s="43">
        <f>F392/D392*100</f>
        <v>0</v>
      </c>
      <c r="H392" s="43">
        <v>0</v>
      </c>
    </row>
    <row r="393" spans="2:8" ht="57">
      <c r="B393" s="89">
        <v>1015061</v>
      </c>
      <c r="C393" s="90" t="s">
        <v>351</v>
      </c>
      <c r="D393" s="148">
        <f>D394</f>
        <v>0</v>
      </c>
      <c r="E393" s="26">
        <f>E394</f>
        <v>1500</v>
      </c>
      <c r="F393" s="26">
        <f>F394</f>
        <v>1500</v>
      </c>
      <c r="G393" s="27">
        <v>0</v>
      </c>
      <c r="H393" s="27">
        <f t="shared" si="12"/>
        <v>100</v>
      </c>
    </row>
    <row r="394" spans="2:8" ht="14.25">
      <c r="B394" s="91" t="s">
        <v>10</v>
      </c>
      <c r="C394" s="121" t="s">
        <v>11</v>
      </c>
      <c r="D394" s="149">
        <v>0</v>
      </c>
      <c r="E394" s="39">
        <v>1500</v>
      </c>
      <c r="F394" s="39">
        <v>1500</v>
      </c>
      <c r="G394" s="43">
        <v>0</v>
      </c>
      <c r="H394" s="43">
        <f>F394/E394*100</f>
        <v>100</v>
      </c>
    </row>
    <row r="395" spans="2:8" ht="14.25" hidden="1">
      <c r="B395" s="89" t="s">
        <v>124</v>
      </c>
      <c r="C395" s="90" t="s">
        <v>125</v>
      </c>
      <c r="D395" s="152">
        <f>D398+D396</f>
        <v>0</v>
      </c>
      <c r="E395" s="33">
        <f>E398+E396</f>
        <v>0</v>
      </c>
      <c r="F395" s="33">
        <f>F398+F396</f>
        <v>0</v>
      </c>
      <c r="G395" s="27" t="e">
        <f aca="true" t="shared" si="17" ref="G395:G401">F395/D395*100</f>
        <v>#DIV/0!</v>
      </c>
      <c r="H395" s="27" t="e">
        <f t="shared" si="12"/>
        <v>#DIV/0!</v>
      </c>
    </row>
    <row r="396" spans="2:8" ht="42.75" hidden="1">
      <c r="B396" s="89" t="s">
        <v>126</v>
      </c>
      <c r="C396" s="90" t="s">
        <v>71</v>
      </c>
      <c r="D396" s="148">
        <f>SUM(D397)</f>
        <v>0</v>
      </c>
      <c r="E396" s="26">
        <f>SUM(E397)</f>
        <v>0</v>
      </c>
      <c r="F396" s="26">
        <f>SUM(F397)</f>
        <v>0</v>
      </c>
      <c r="G396" s="27" t="e">
        <f t="shared" si="17"/>
        <v>#DIV/0!</v>
      </c>
      <c r="H396" s="27" t="e">
        <f t="shared" si="12"/>
        <v>#DIV/0!</v>
      </c>
    </row>
    <row r="397" spans="2:8" ht="28.5" hidden="1">
      <c r="B397" s="91" t="s">
        <v>149</v>
      </c>
      <c r="C397" s="121" t="s">
        <v>150</v>
      </c>
      <c r="D397" s="153"/>
      <c r="E397" s="42"/>
      <c r="F397" s="42">
        <v>0</v>
      </c>
      <c r="G397" s="43" t="e">
        <f t="shared" si="17"/>
        <v>#DIV/0!</v>
      </c>
      <c r="H397" s="43" t="e">
        <f>F397/E397*100</f>
        <v>#DIV/0!</v>
      </c>
    </row>
    <row r="398" spans="2:8" ht="14.25" hidden="1">
      <c r="B398" s="89" t="s">
        <v>151</v>
      </c>
      <c r="C398" s="90" t="s">
        <v>152</v>
      </c>
      <c r="D398" s="152">
        <f>D399</f>
        <v>0</v>
      </c>
      <c r="E398" s="33">
        <f>E399</f>
        <v>0</v>
      </c>
      <c r="F398" s="33">
        <f>F399</f>
        <v>0</v>
      </c>
      <c r="G398" s="27" t="e">
        <f t="shared" si="17"/>
        <v>#DIV/0!</v>
      </c>
      <c r="H398" s="27" t="e">
        <f t="shared" si="12"/>
        <v>#DIV/0!</v>
      </c>
    </row>
    <row r="399" spans="2:8" ht="28.5" hidden="1">
      <c r="B399" s="91" t="s">
        <v>153</v>
      </c>
      <c r="C399" s="121" t="s">
        <v>154</v>
      </c>
      <c r="D399" s="153"/>
      <c r="E399" s="42"/>
      <c r="F399" s="42"/>
      <c r="G399" s="43" t="e">
        <f t="shared" si="17"/>
        <v>#DIV/0!</v>
      </c>
      <c r="H399" s="43" t="e">
        <f t="shared" si="12"/>
        <v>#DIV/0!</v>
      </c>
    </row>
    <row r="400" spans="2:8" ht="14.25">
      <c r="B400" s="193" t="s">
        <v>156</v>
      </c>
      <c r="C400" s="193"/>
      <c r="D400" s="152">
        <f>D309+D349+D380+D395</f>
        <v>7891100</v>
      </c>
      <c r="E400" s="33">
        <f>E309+E349+E380+E395</f>
        <v>27622882.52</v>
      </c>
      <c r="F400" s="33">
        <f>F309+F349+F380+F395</f>
        <v>11613434.180000002</v>
      </c>
      <c r="G400" s="27">
        <f t="shared" si="17"/>
        <v>147.17129652393203</v>
      </c>
      <c r="H400" s="27">
        <f t="shared" si="12"/>
        <v>42.042803359104326</v>
      </c>
    </row>
    <row r="401" spans="2:8" ht="14.25">
      <c r="B401" s="196" t="s">
        <v>157</v>
      </c>
      <c r="C401" s="197"/>
      <c r="D401" s="154">
        <f>D400+D303</f>
        <v>300173741</v>
      </c>
      <c r="E401" s="99">
        <f>E400+E303</f>
        <v>317006106.72999996</v>
      </c>
      <c r="F401" s="99">
        <f>F400+F303</f>
        <v>295162693.15000004</v>
      </c>
      <c r="G401" s="27">
        <f t="shared" si="17"/>
        <v>98.33061751727313</v>
      </c>
      <c r="H401" s="27">
        <f t="shared" si="12"/>
        <v>93.10946599568052</v>
      </c>
    </row>
    <row r="402" spans="4:8" ht="14.25">
      <c r="D402" s="155"/>
      <c r="E402" s="101"/>
      <c r="F402" s="101"/>
      <c r="G402" s="101"/>
      <c r="H402" s="101"/>
    </row>
    <row r="403" spans="4:8" ht="14.25">
      <c r="D403" s="155"/>
      <c r="E403" s="101"/>
      <c r="F403" s="101"/>
      <c r="G403" s="101"/>
      <c r="H403" s="101"/>
    </row>
    <row r="404" spans="2:8" ht="15">
      <c r="B404" s="170" t="s">
        <v>475</v>
      </c>
      <c r="C404" s="171"/>
      <c r="D404" s="171"/>
      <c r="E404" s="171"/>
      <c r="F404" s="171"/>
      <c r="G404" s="171"/>
      <c r="H404" s="171"/>
    </row>
    <row r="405" spans="4:8" ht="14.25">
      <c r="D405" s="155"/>
      <c r="E405" s="101"/>
      <c r="F405" s="101"/>
      <c r="G405" s="101"/>
      <c r="H405" s="101"/>
    </row>
    <row r="406" spans="4:8" ht="14.25">
      <c r="D406" s="155"/>
      <c r="E406" s="101"/>
      <c r="F406" s="101"/>
      <c r="G406" s="101"/>
      <c r="H406" s="101"/>
    </row>
    <row r="407" spans="4:8" ht="14.25">
      <c r="D407" s="155"/>
      <c r="E407" s="101"/>
      <c r="F407" s="101"/>
      <c r="G407" s="101"/>
      <c r="H407" s="101"/>
    </row>
    <row r="408" spans="4:8" ht="14.25">
      <c r="D408" s="155"/>
      <c r="E408" s="101"/>
      <c r="F408" s="101"/>
      <c r="G408" s="101"/>
      <c r="H408" s="101"/>
    </row>
    <row r="409" spans="4:8" ht="14.25">
      <c r="D409" s="155"/>
      <c r="E409" s="101"/>
      <c r="F409" s="101"/>
      <c r="G409" s="101"/>
      <c r="H409" s="101"/>
    </row>
    <row r="410" spans="4:8" ht="14.25">
      <c r="D410" s="155"/>
      <c r="E410" s="101"/>
      <c r="F410" s="101"/>
      <c r="G410" s="101"/>
      <c r="H410" s="101"/>
    </row>
    <row r="411" spans="4:8" ht="14.25">
      <c r="D411" s="155"/>
      <c r="E411" s="101"/>
      <c r="F411" s="101"/>
      <c r="G411" s="101"/>
      <c r="H411" s="101"/>
    </row>
    <row r="412" spans="4:8" ht="14.25">
      <c r="D412" s="155"/>
      <c r="E412" s="101"/>
      <c r="F412" s="101"/>
      <c r="G412" s="101"/>
      <c r="H412" s="101"/>
    </row>
    <row r="413" spans="4:8" ht="14.25">
      <c r="D413" s="155"/>
      <c r="E413" s="101"/>
      <c r="F413" s="101"/>
      <c r="G413" s="101"/>
      <c r="H413" s="101"/>
    </row>
    <row r="414" spans="4:8" ht="14.25">
      <c r="D414" s="155"/>
      <c r="E414" s="101"/>
      <c r="F414" s="101"/>
      <c r="G414" s="101"/>
      <c r="H414" s="101"/>
    </row>
    <row r="415" spans="4:8" ht="14.25">
      <c r="D415" s="155"/>
      <c r="E415" s="101"/>
      <c r="F415" s="101"/>
      <c r="G415" s="101"/>
      <c r="H415" s="101"/>
    </row>
    <row r="416" spans="4:8" ht="14.25">
      <c r="D416" s="155"/>
      <c r="E416" s="101"/>
      <c r="F416" s="101"/>
      <c r="G416" s="101"/>
      <c r="H416" s="101"/>
    </row>
    <row r="417" spans="4:8" ht="14.25">
      <c r="D417" s="155"/>
      <c r="E417" s="101"/>
      <c r="F417" s="101"/>
      <c r="G417" s="101"/>
      <c r="H417" s="101"/>
    </row>
    <row r="418" spans="4:8" ht="14.25">
      <c r="D418" s="155"/>
      <c r="E418" s="101"/>
      <c r="F418" s="101"/>
      <c r="G418" s="101"/>
      <c r="H418" s="101"/>
    </row>
    <row r="419" spans="4:8" ht="14.25">
      <c r="D419" s="155"/>
      <c r="E419" s="101"/>
      <c r="F419" s="101"/>
      <c r="G419" s="101"/>
      <c r="H419" s="101"/>
    </row>
    <row r="420" spans="4:8" ht="14.25">
      <c r="D420" s="155"/>
      <c r="E420" s="101"/>
      <c r="F420" s="101"/>
      <c r="G420" s="101"/>
      <c r="H420" s="101"/>
    </row>
    <row r="421" spans="4:8" ht="14.25">
      <c r="D421" s="155"/>
      <c r="E421" s="101"/>
      <c r="F421" s="101"/>
      <c r="G421" s="101"/>
      <c r="H421" s="101"/>
    </row>
    <row r="422" spans="4:8" ht="14.25">
      <c r="D422" s="155"/>
      <c r="E422" s="101"/>
      <c r="F422" s="101"/>
      <c r="G422" s="101"/>
      <c r="H422" s="101"/>
    </row>
    <row r="423" spans="4:8" ht="14.25">
      <c r="D423" s="155"/>
      <c r="E423" s="101"/>
      <c r="F423" s="101"/>
      <c r="G423" s="101"/>
      <c r="H423" s="101"/>
    </row>
    <row r="424" spans="4:8" ht="14.25">
      <c r="D424" s="155"/>
      <c r="E424" s="101"/>
      <c r="F424" s="101"/>
      <c r="G424" s="101"/>
      <c r="H424" s="101"/>
    </row>
    <row r="425" spans="4:8" ht="14.25">
      <c r="D425" s="155"/>
      <c r="E425" s="101"/>
      <c r="F425" s="101"/>
      <c r="G425" s="101"/>
      <c r="H425" s="101"/>
    </row>
    <row r="426" spans="4:8" ht="14.25">
      <c r="D426" s="155"/>
      <c r="E426" s="101"/>
      <c r="F426" s="101"/>
      <c r="G426" s="101"/>
      <c r="H426" s="101"/>
    </row>
    <row r="427" spans="4:8" ht="14.25">
      <c r="D427" s="155"/>
      <c r="E427" s="101"/>
      <c r="F427" s="101"/>
      <c r="G427" s="101"/>
      <c r="H427" s="101"/>
    </row>
    <row r="428" spans="4:8" ht="14.25">
      <c r="D428" s="155"/>
      <c r="E428" s="101"/>
      <c r="F428" s="101"/>
      <c r="G428" s="101"/>
      <c r="H428" s="101"/>
    </row>
    <row r="429" spans="4:8" ht="14.25">
      <c r="D429" s="155"/>
      <c r="E429" s="101"/>
      <c r="F429" s="101"/>
      <c r="G429" s="101"/>
      <c r="H429" s="101"/>
    </row>
    <row r="430" spans="4:8" ht="14.25">
      <c r="D430" s="155"/>
      <c r="E430" s="101"/>
      <c r="F430" s="101"/>
      <c r="G430" s="101"/>
      <c r="H430" s="101"/>
    </row>
    <row r="431" spans="4:8" ht="14.25">
      <c r="D431" s="155"/>
      <c r="E431" s="101"/>
      <c r="F431" s="101"/>
      <c r="G431" s="101"/>
      <c r="H431" s="101"/>
    </row>
    <row r="432" spans="4:8" ht="14.25">
      <c r="D432" s="155"/>
      <c r="E432" s="101"/>
      <c r="F432" s="101"/>
      <c r="G432" s="101"/>
      <c r="H432" s="101"/>
    </row>
    <row r="433" spans="4:8" ht="14.25">
      <c r="D433" s="155"/>
      <c r="E433" s="101"/>
      <c r="F433" s="101"/>
      <c r="G433" s="101"/>
      <c r="H433" s="101"/>
    </row>
    <row r="434" spans="4:8" ht="14.25">
      <c r="D434" s="155"/>
      <c r="E434" s="101"/>
      <c r="F434" s="101"/>
      <c r="G434" s="101"/>
      <c r="H434" s="101"/>
    </row>
    <row r="435" spans="4:8" ht="14.25">
      <c r="D435" s="155"/>
      <c r="E435" s="101"/>
      <c r="F435" s="101"/>
      <c r="G435" s="101"/>
      <c r="H435" s="101"/>
    </row>
    <row r="436" spans="4:8" ht="14.25">
      <c r="D436" s="155"/>
      <c r="E436" s="101"/>
      <c r="F436" s="101"/>
      <c r="G436" s="101"/>
      <c r="H436" s="101"/>
    </row>
    <row r="437" spans="4:8" ht="14.25">
      <c r="D437" s="155"/>
      <c r="E437" s="101"/>
      <c r="F437" s="101"/>
      <c r="G437" s="101"/>
      <c r="H437" s="101"/>
    </row>
    <row r="438" spans="4:8" ht="14.25">
      <c r="D438" s="155"/>
      <c r="E438" s="101"/>
      <c r="F438" s="101"/>
      <c r="G438" s="101"/>
      <c r="H438" s="101"/>
    </row>
    <row r="439" spans="4:8" ht="14.25">
      <c r="D439" s="155"/>
      <c r="E439" s="101"/>
      <c r="F439" s="101"/>
      <c r="G439" s="101"/>
      <c r="H439" s="101"/>
    </row>
    <row r="440" spans="4:8" ht="14.25">
      <c r="D440" s="155"/>
      <c r="E440" s="101"/>
      <c r="F440" s="101"/>
      <c r="G440" s="101"/>
      <c r="H440" s="101"/>
    </row>
    <row r="441" spans="4:8" ht="14.25">
      <c r="D441" s="155"/>
      <c r="E441" s="101"/>
      <c r="F441" s="101"/>
      <c r="G441" s="101"/>
      <c r="H441" s="101"/>
    </row>
    <row r="442" spans="4:8" ht="14.25">
      <c r="D442" s="155"/>
      <c r="E442" s="101"/>
      <c r="F442" s="101"/>
      <c r="G442" s="101"/>
      <c r="H442" s="101"/>
    </row>
    <row r="443" spans="4:8" ht="14.25">
      <c r="D443" s="155"/>
      <c r="E443" s="101"/>
      <c r="F443" s="101"/>
      <c r="G443" s="101"/>
      <c r="H443" s="101"/>
    </row>
    <row r="444" spans="4:8" ht="14.25">
      <c r="D444" s="155"/>
      <c r="E444" s="101"/>
      <c r="F444" s="101"/>
      <c r="G444" s="101"/>
      <c r="H444" s="101"/>
    </row>
    <row r="445" spans="4:8" ht="14.25">
      <c r="D445" s="155"/>
      <c r="E445" s="101"/>
      <c r="F445" s="101"/>
      <c r="G445" s="101"/>
      <c r="H445" s="101"/>
    </row>
    <row r="446" spans="4:8" ht="14.25">
      <c r="D446" s="155"/>
      <c r="E446" s="101"/>
      <c r="F446" s="101"/>
      <c r="G446" s="101"/>
      <c r="H446" s="101"/>
    </row>
    <row r="447" spans="4:8" ht="14.25">
      <c r="D447" s="155"/>
      <c r="E447" s="101"/>
      <c r="F447" s="101"/>
      <c r="G447" s="101"/>
      <c r="H447" s="101"/>
    </row>
    <row r="448" spans="4:8" ht="14.25">
      <c r="D448" s="155"/>
      <c r="E448" s="101"/>
      <c r="F448" s="101"/>
      <c r="G448" s="101"/>
      <c r="H448" s="101"/>
    </row>
    <row r="449" spans="4:8" ht="14.25">
      <c r="D449" s="155"/>
      <c r="E449" s="101"/>
      <c r="F449" s="101"/>
      <c r="G449" s="101"/>
      <c r="H449" s="101"/>
    </row>
    <row r="450" spans="4:8" ht="14.25">
      <c r="D450" s="155"/>
      <c r="E450" s="101"/>
      <c r="F450" s="101"/>
      <c r="G450" s="101"/>
      <c r="H450" s="101"/>
    </row>
    <row r="451" spans="4:8" ht="14.25">
      <c r="D451" s="155"/>
      <c r="E451" s="101"/>
      <c r="F451" s="101"/>
      <c r="G451" s="101"/>
      <c r="H451" s="101"/>
    </row>
    <row r="452" spans="4:8" ht="14.25">
      <c r="D452" s="155"/>
      <c r="E452" s="101"/>
      <c r="F452" s="101"/>
      <c r="G452" s="101"/>
      <c r="H452" s="101"/>
    </row>
    <row r="453" spans="4:8" ht="14.25">
      <c r="D453" s="155"/>
      <c r="E453" s="101"/>
      <c r="F453" s="101"/>
      <c r="G453" s="101"/>
      <c r="H453" s="101"/>
    </row>
    <row r="454" spans="4:8" ht="14.25">
      <c r="D454" s="155"/>
      <c r="E454" s="101"/>
      <c r="F454" s="101"/>
      <c r="G454" s="101"/>
      <c r="H454" s="101"/>
    </row>
    <row r="455" spans="4:8" ht="14.25">
      <c r="D455" s="155"/>
      <c r="E455" s="101"/>
      <c r="F455" s="101"/>
      <c r="G455" s="101"/>
      <c r="H455" s="101"/>
    </row>
    <row r="456" spans="4:8" ht="14.25">
      <c r="D456" s="155"/>
      <c r="E456" s="101"/>
      <c r="F456" s="101"/>
      <c r="G456" s="101"/>
      <c r="H456" s="101"/>
    </row>
    <row r="457" spans="4:8" ht="14.25">
      <c r="D457" s="155"/>
      <c r="E457" s="101"/>
      <c r="F457" s="101"/>
      <c r="G457" s="101"/>
      <c r="H457" s="101"/>
    </row>
    <row r="458" spans="4:8" ht="14.25">
      <c r="D458" s="155"/>
      <c r="E458" s="101"/>
      <c r="F458" s="101"/>
      <c r="G458" s="101"/>
      <c r="H458" s="101"/>
    </row>
    <row r="459" spans="4:8" ht="14.25">
      <c r="D459" s="155"/>
      <c r="E459" s="101"/>
      <c r="F459" s="101"/>
      <c r="G459" s="101"/>
      <c r="H459" s="101"/>
    </row>
    <row r="460" spans="4:8" ht="14.25">
      <c r="D460" s="155"/>
      <c r="E460" s="101"/>
      <c r="F460" s="101"/>
      <c r="G460" s="101"/>
      <c r="H460" s="101"/>
    </row>
    <row r="461" spans="4:8" ht="14.25">
      <c r="D461" s="155"/>
      <c r="E461" s="101"/>
      <c r="F461" s="101"/>
      <c r="G461" s="101"/>
      <c r="H461" s="101"/>
    </row>
    <row r="462" spans="4:8" ht="14.25">
      <c r="D462" s="155"/>
      <c r="E462" s="101"/>
      <c r="F462" s="101"/>
      <c r="G462" s="101"/>
      <c r="H462" s="101"/>
    </row>
    <row r="463" spans="4:8" ht="14.25">
      <c r="D463" s="155"/>
      <c r="E463" s="101"/>
      <c r="F463" s="101"/>
      <c r="G463" s="101"/>
      <c r="H463" s="101"/>
    </row>
    <row r="464" spans="4:8" ht="14.25">
      <c r="D464" s="155"/>
      <c r="E464" s="101"/>
      <c r="F464" s="101"/>
      <c r="G464" s="101"/>
      <c r="H464" s="101"/>
    </row>
    <row r="465" spans="4:8" ht="14.25">
      <c r="D465" s="155"/>
      <c r="E465" s="101"/>
      <c r="F465" s="101"/>
      <c r="G465" s="101"/>
      <c r="H465" s="101"/>
    </row>
    <row r="466" spans="4:8" ht="14.25">
      <c r="D466" s="155"/>
      <c r="E466" s="101"/>
      <c r="F466" s="101"/>
      <c r="G466" s="101"/>
      <c r="H466" s="101"/>
    </row>
    <row r="467" spans="4:8" ht="14.25">
      <c r="D467" s="155"/>
      <c r="E467" s="101"/>
      <c r="F467" s="101"/>
      <c r="G467" s="101"/>
      <c r="H467" s="101"/>
    </row>
    <row r="468" spans="4:8" ht="14.25">
      <c r="D468" s="155"/>
      <c r="E468" s="101"/>
      <c r="F468" s="101"/>
      <c r="G468" s="101"/>
      <c r="H468" s="101"/>
    </row>
    <row r="469" spans="4:8" ht="14.25">
      <c r="D469" s="155"/>
      <c r="E469" s="101"/>
      <c r="F469" s="101"/>
      <c r="G469" s="101"/>
      <c r="H469" s="101"/>
    </row>
    <row r="470" spans="4:8" ht="14.25">
      <c r="D470" s="155"/>
      <c r="E470" s="101"/>
      <c r="F470" s="101"/>
      <c r="G470" s="101"/>
      <c r="H470" s="101"/>
    </row>
    <row r="471" spans="4:8" ht="14.25">
      <c r="D471" s="155"/>
      <c r="E471" s="101"/>
      <c r="F471" s="101"/>
      <c r="G471" s="101"/>
      <c r="H471" s="101"/>
    </row>
    <row r="472" spans="4:8" ht="14.25">
      <c r="D472" s="155"/>
      <c r="E472" s="101"/>
      <c r="F472" s="101"/>
      <c r="G472" s="101"/>
      <c r="H472" s="101"/>
    </row>
    <row r="473" spans="4:8" ht="14.25">
      <c r="D473" s="155"/>
      <c r="E473" s="101"/>
      <c r="F473" s="101"/>
      <c r="G473" s="101"/>
      <c r="H473" s="101"/>
    </row>
    <row r="474" spans="4:8" ht="14.25">
      <c r="D474" s="155"/>
      <c r="E474" s="101"/>
      <c r="F474" s="101"/>
      <c r="G474" s="101"/>
      <c r="H474" s="101"/>
    </row>
    <row r="475" spans="4:8" ht="14.25">
      <c r="D475" s="155"/>
      <c r="E475" s="101"/>
      <c r="F475" s="101"/>
      <c r="G475" s="101"/>
      <c r="H475" s="101"/>
    </row>
    <row r="476" spans="4:8" ht="14.25">
      <c r="D476" s="155"/>
      <c r="E476" s="101"/>
      <c r="F476" s="101"/>
      <c r="G476" s="101"/>
      <c r="H476" s="101"/>
    </row>
    <row r="477" spans="4:8" ht="14.25">
      <c r="D477" s="155"/>
      <c r="E477" s="101"/>
      <c r="F477" s="101"/>
      <c r="G477" s="101"/>
      <c r="H477" s="101"/>
    </row>
    <row r="478" spans="4:8" ht="14.25">
      <c r="D478" s="155"/>
      <c r="E478" s="101"/>
      <c r="F478" s="101"/>
      <c r="G478" s="101"/>
      <c r="H478" s="101"/>
    </row>
    <row r="479" spans="4:8" ht="14.25">
      <c r="D479" s="155"/>
      <c r="E479" s="101"/>
      <c r="F479" s="101"/>
      <c r="G479" s="101"/>
      <c r="H479" s="101"/>
    </row>
    <row r="480" spans="4:8" ht="14.25">
      <c r="D480" s="155"/>
      <c r="E480" s="101"/>
      <c r="F480" s="101"/>
      <c r="G480" s="101"/>
      <c r="H480" s="101"/>
    </row>
    <row r="481" spans="4:8" ht="14.25">
      <c r="D481" s="155"/>
      <c r="E481" s="101"/>
      <c r="F481" s="101"/>
      <c r="G481" s="101"/>
      <c r="H481" s="101"/>
    </row>
    <row r="482" spans="4:8" ht="14.25">
      <c r="D482" s="155"/>
      <c r="E482" s="101"/>
      <c r="F482" s="101"/>
      <c r="G482" s="101"/>
      <c r="H482" s="101"/>
    </row>
    <row r="483" spans="4:8" ht="14.25">
      <c r="D483" s="155"/>
      <c r="E483" s="101"/>
      <c r="F483" s="101"/>
      <c r="G483" s="101"/>
      <c r="H483" s="101"/>
    </row>
    <row r="484" spans="4:8" ht="14.25">
      <c r="D484" s="155"/>
      <c r="E484" s="101"/>
      <c r="F484" s="101"/>
      <c r="G484" s="101"/>
      <c r="H484" s="101"/>
    </row>
    <row r="485" spans="4:8" ht="14.25">
      <c r="D485" s="155"/>
      <c r="E485" s="101"/>
      <c r="F485" s="101"/>
      <c r="G485" s="101"/>
      <c r="H485" s="101"/>
    </row>
    <row r="486" spans="4:8" ht="14.25">
      <c r="D486" s="155"/>
      <c r="E486" s="101"/>
      <c r="F486" s="101"/>
      <c r="G486" s="101"/>
      <c r="H486" s="101"/>
    </row>
    <row r="487" spans="4:8" ht="14.25">
      <c r="D487" s="155"/>
      <c r="E487" s="101"/>
      <c r="F487" s="101"/>
      <c r="G487" s="101"/>
      <c r="H487" s="101"/>
    </row>
    <row r="488" spans="4:8" ht="14.25">
      <c r="D488" s="155"/>
      <c r="E488" s="101"/>
      <c r="F488" s="101"/>
      <c r="G488" s="101"/>
      <c r="H488" s="101"/>
    </row>
    <row r="489" spans="4:8" ht="14.25">
      <c r="D489" s="155"/>
      <c r="E489" s="101"/>
      <c r="F489" s="101"/>
      <c r="G489" s="101"/>
      <c r="H489" s="101"/>
    </row>
    <row r="490" spans="4:8" ht="14.25">
      <c r="D490" s="155"/>
      <c r="E490" s="101"/>
      <c r="F490" s="101"/>
      <c r="G490" s="101"/>
      <c r="H490" s="101"/>
    </row>
    <row r="491" spans="4:8" ht="14.25">
      <c r="D491" s="155"/>
      <c r="E491" s="101"/>
      <c r="F491" s="101"/>
      <c r="G491" s="101"/>
      <c r="H491" s="101"/>
    </row>
    <row r="492" spans="4:8" ht="14.25">
      <c r="D492" s="155"/>
      <c r="E492" s="101"/>
      <c r="F492" s="101"/>
      <c r="G492" s="101"/>
      <c r="H492" s="101"/>
    </row>
    <row r="493" spans="4:8" ht="14.25">
      <c r="D493" s="155"/>
      <c r="E493" s="101"/>
      <c r="F493" s="101"/>
      <c r="G493" s="101"/>
      <c r="H493" s="101"/>
    </row>
    <row r="494" spans="4:8" ht="14.25">
      <c r="D494" s="155"/>
      <c r="E494" s="101"/>
      <c r="F494" s="101"/>
      <c r="G494" s="101"/>
      <c r="H494" s="101"/>
    </row>
    <row r="495" spans="4:8" ht="14.25">
      <c r="D495" s="155"/>
      <c r="E495" s="101"/>
      <c r="F495" s="101"/>
      <c r="G495" s="101"/>
      <c r="H495" s="101"/>
    </row>
    <row r="496" spans="4:8" ht="14.25">
      <c r="D496" s="155"/>
      <c r="E496" s="101"/>
      <c r="F496" s="101"/>
      <c r="G496" s="101"/>
      <c r="H496" s="101"/>
    </row>
    <row r="497" spans="4:8" ht="14.25">
      <c r="D497" s="155"/>
      <c r="E497" s="101"/>
      <c r="F497" s="101"/>
      <c r="G497" s="101"/>
      <c r="H497" s="101"/>
    </row>
    <row r="498" spans="4:8" ht="14.25">
      <c r="D498" s="155"/>
      <c r="E498" s="101"/>
      <c r="F498" s="101"/>
      <c r="G498" s="101"/>
      <c r="H498" s="101"/>
    </row>
    <row r="499" spans="4:8" ht="14.25">
      <c r="D499" s="155"/>
      <c r="E499" s="101"/>
      <c r="F499" s="101"/>
      <c r="G499" s="101"/>
      <c r="H499" s="101"/>
    </row>
    <row r="500" spans="4:8" ht="14.25">
      <c r="D500" s="155"/>
      <c r="E500" s="101"/>
      <c r="F500" s="101"/>
      <c r="G500" s="101"/>
      <c r="H500" s="101"/>
    </row>
    <row r="501" spans="4:8" ht="14.25">
      <c r="D501" s="155"/>
      <c r="E501" s="101"/>
      <c r="F501" s="101"/>
      <c r="G501" s="101"/>
      <c r="H501" s="101"/>
    </row>
    <row r="502" spans="4:8" ht="14.25">
      <c r="D502" s="155"/>
      <c r="E502" s="101"/>
      <c r="F502" s="101"/>
      <c r="G502" s="101"/>
      <c r="H502" s="101"/>
    </row>
    <row r="503" spans="4:8" ht="14.25">
      <c r="D503" s="155"/>
      <c r="E503" s="101"/>
      <c r="F503" s="101"/>
      <c r="G503" s="101"/>
      <c r="H503" s="101"/>
    </row>
    <row r="504" spans="4:8" ht="14.25">
      <c r="D504" s="155"/>
      <c r="E504" s="101"/>
      <c r="F504" s="101"/>
      <c r="G504" s="101"/>
      <c r="H504" s="101"/>
    </row>
    <row r="505" spans="4:8" ht="14.25">
      <c r="D505" s="155"/>
      <c r="E505" s="101"/>
      <c r="F505" s="101"/>
      <c r="G505" s="101"/>
      <c r="H505" s="101"/>
    </row>
    <row r="506" spans="4:8" ht="14.25">
      <c r="D506" s="155"/>
      <c r="E506" s="101"/>
      <c r="F506" s="101"/>
      <c r="G506" s="101"/>
      <c r="H506" s="101"/>
    </row>
    <row r="507" spans="4:8" ht="14.25">
      <c r="D507" s="155"/>
      <c r="E507" s="101"/>
      <c r="F507" s="101"/>
      <c r="G507" s="101"/>
      <c r="H507" s="101"/>
    </row>
    <row r="508" spans="4:8" ht="14.25">
      <c r="D508" s="155"/>
      <c r="E508" s="101"/>
      <c r="F508" s="101"/>
      <c r="G508" s="101"/>
      <c r="H508" s="101"/>
    </row>
    <row r="509" spans="4:8" ht="14.25">
      <c r="D509" s="155"/>
      <c r="E509" s="101"/>
      <c r="F509" s="101"/>
      <c r="G509" s="101"/>
      <c r="H509" s="101"/>
    </row>
    <row r="510" spans="4:8" ht="14.25">
      <c r="D510" s="155"/>
      <c r="E510" s="101"/>
      <c r="F510" s="101"/>
      <c r="G510" s="101"/>
      <c r="H510" s="101"/>
    </row>
    <row r="511" spans="4:8" ht="14.25">
      <c r="D511" s="155"/>
      <c r="E511" s="101"/>
      <c r="F511" s="101"/>
      <c r="G511" s="101"/>
      <c r="H511" s="101"/>
    </row>
    <row r="512" spans="4:8" ht="14.25">
      <c r="D512" s="155"/>
      <c r="E512" s="101"/>
      <c r="F512" s="101"/>
      <c r="G512" s="101"/>
      <c r="H512" s="101"/>
    </row>
    <row r="513" spans="4:8" ht="14.25">
      <c r="D513" s="155"/>
      <c r="E513" s="101"/>
      <c r="F513" s="101"/>
      <c r="G513" s="101"/>
      <c r="H513" s="101"/>
    </row>
    <row r="514" spans="4:8" ht="14.25">
      <c r="D514" s="155"/>
      <c r="E514" s="101"/>
      <c r="F514" s="101"/>
      <c r="G514" s="101"/>
      <c r="H514" s="101"/>
    </row>
    <row r="515" spans="4:8" ht="14.25">
      <c r="D515" s="155"/>
      <c r="E515" s="101"/>
      <c r="F515" s="101"/>
      <c r="G515" s="101"/>
      <c r="H515" s="101"/>
    </row>
    <row r="516" spans="4:8" ht="14.25">
      <c r="D516" s="155"/>
      <c r="E516" s="101"/>
      <c r="F516" s="101"/>
      <c r="G516" s="101"/>
      <c r="H516" s="101"/>
    </row>
    <row r="517" spans="4:8" ht="14.25">
      <c r="D517" s="155"/>
      <c r="E517" s="101"/>
      <c r="F517" s="101"/>
      <c r="G517" s="101"/>
      <c r="H517" s="101"/>
    </row>
    <row r="518" spans="4:8" ht="14.25">
      <c r="D518" s="155"/>
      <c r="E518" s="101"/>
      <c r="F518" s="101"/>
      <c r="G518" s="101"/>
      <c r="H518" s="101"/>
    </row>
    <row r="519" spans="4:8" ht="14.25">
      <c r="D519" s="155"/>
      <c r="E519" s="101"/>
      <c r="F519" s="101"/>
      <c r="G519" s="101"/>
      <c r="H519" s="101"/>
    </row>
    <row r="520" spans="4:8" ht="14.25">
      <c r="D520" s="155"/>
      <c r="E520" s="101"/>
      <c r="F520" s="101"/>
      <c r="G520" s="101"/>
      <c r="H520" s="101"/>
    </row>
    <row r="521" spans="4:8" ht="14.25">
      <c r="D521" s="155"/>
      <c r="E521" s="101"/>
      <c r="F521" s="101"/>
      <c r="G521" s="101"/>
      <c r="H521" s="101"/>
    </row>
    <row r="522" spans="4:8" ht="14.25">
      <c r="D522" s="155"/>
      <c r="E522" s="101"/>
      <c r="F522" s="101"/>
      <c r="G522" s="101"/>
      <c r="H522" s="101"/>
    </row>
    <row r="523" spans="4:8" ht="14.25">
      <c r="D523" s="155"/>
      <c r="E523" s="101"/>
      <c r="F523" s="101"/>
      <c r="G523" s="101"/>
      <c r="H523" s="101"/>
    </row>
    <row r="524" spans="4:8" ht="14.25">
      <c r="D524" s="155"/>
      <c r="E524" s="101"/>
      <c r="F524" s="101"/>
      <c r="G524" s="101"/>
      <c r="H524" s="101"/>
    </row>
    <row r="525" spans="4:8" ht="14.25">
      <c r="D525" s="155"/>
      <c r="E525" s="101"/>
      <c r="F525" s="101"/>
      <c r="G525" s="101"/>
      <c r="H525" s="101"/>
    </row>
    <row r="526" spans="4:8" ht="14.25">
      <c r="D526" s="155"/>
      <c r="E526" s="101"/>
      <c r="F526" s="101"/>
      <c r="G526" s="101"/>
      <c r="H526" s="101"/>
    </row>
    <row r="527" spans="4:8" ht="14.25">
      <c r="D527" s="155"/>
      <c r="E527" s="101"/>
      <c r="F527" s="101"/>
      <c r="G527" s="101"/>
      <c r="H527" s="101"/>
    </row>
    <row r="528" spans="4:8" ht="14.25">
      <c r="D528" s="155"/>
      <c r="E528" s="101"/>
      <c r="F528" s="101"/>
      <c r="G528" s="101"/>
      <c r="H528" s="101"/>
    </row>
    <row r="529" spans="4:8" ht="14.25">
      <c r="D529" s="155"/>
      <c r="E529" s="101"/>
      <c r="F529" s="101"/>
      <c r="G529" s="101"/>
      <c r="H529" s="101"/>
    </row>
    <row r="530" spans="4:8" ht="14.25">
      <c r="D530" s="155"/>
      <c r="E530" s="101"/>
      <c r="F530" s="101"/>
      <c r="G530" s="101"/>
      <c r="H530" s="101"/>
    </row>
    <row r="531" spans="4:8" ht="14.25">
      <c r="D531" s="155"/>
      <c r="E531" s="101"/>
      <c r="F531" s="101"/>
      <c r="G531" s="101"/>
      <c r="H531" s="101"/>
    </row>
    <row r="532" spans="4:8" ht="14.25">
      <c r="D532" s="155"/>
      <c r="E532" s="101"/>
      <c r="F532" s="101"/>
      <c r="G532" s="101"/>
      <c r="H532" s="101"/>
    </row>
    <row r="533" spans="4:8" ht="14.25">
      <c r="D533" s="155"/>
      <c r="E533" s="101"/>
      <c r="F533" s="101"/>
      <c r="G533" s="101"/>
      <c r="H533" s="101"/>
    </row>
    <row r="534" spans="4:8" ht="14.25">
      <c r="D534" s="155"/>
      <c r="E534" s="101"/>
      <c r="F534" s="101"/>
      <c r="G534" s="101"/>
      <c r="H534" s="101"/>
    </row>
    <row r="535" spans="4:8" ht="14.25">
      <c r="D535" s="155"/>
      <c r="E535" s="101"/>
      <c r="F535" s="101"/>
      <c r="G535" s="101"/>
      <c r="H535" s="101"/>
    </row>
    <row r="536" spans="4:8" ht="14.25">
      <c r="D536" s="155"/>
      <c r="E536" s="101"/>
      <c r="F536" s="101"/>
      <c r="G536" s="101"/>
      <c r="H536" s="101"/>
    </row>
    <row r="537" spans="4:8" ht="14.25">
      <c r="D537" s="155"/>
      <c r="E537" s="101"/>
      <c r="F537" s="101"/>
      <c r="G537" s="101"/>
      <c r="H537" s="101"/>
    </row>
    <row r="538" spans="4:8" ht="14.25">
      <c r="D538" s="155"/>
      <c r="E538" s="101"/>
      <c r="F538" s="101"/>
      <c r="G538" s="101"/>
      <c r="H538" s="101"/>
    </row>
    <row r="539" spans="4:8" ht="14.25">
      <c r="D539" s="155"/>
      <c r="E539" s="101"/>
      <c r="F539" s="101"/>
      <c r="G539" s="101"/>
      <c r="H539" s="101"/>
    </row>
    <row r="540" spans="4:8" ht="14.25">
      <c r="D540" s="155"/>
      <c r="E540" s="101"/>
      <c r="F540" s="101"/>
      <c r="G540" s="101"/>
      <c r="H540" s="101"/>
    </row>
    <row r="541" spans="4:8" ht="14.25">
      <c r="D541" s="155"/>
      <c r="E541" s="101"/>
      <c r="F541" s="101"/>
      <c r="G541" s="101"/>
      <c r="H541" s="101"/>
    </row>
    <row r="542" spans="4:8" ht="14.25">
      <c r="D542" s="155"/>
      <c r="E542" s="101"/>
      <c r="F542" s="101"/>
      <c r="G542" s="101"/>
      <c r="H542" s="101"/>
    </row>
    <row r="543" spans="4:8" ht="14.25">
      <c r="D543" s="155"/>
      <c r="E543" s="101"/>
      <c r="F543" s="101"/>
      <c r="G543" s="101"/>
      <c r="H543" s="101"/>
    </row>
    <row r="544" spans="4:8" ht="14.25">
      <c r="D544" s="155"/>
      <c r="E544" s="101"/>
      <c r="F544" s="101"/>
      <c r="G544" s="101"/>
      <c r="H544" s="101"/>
    </row>
    <row r="545" spans="4:8" ht="14.25">
      <c r="D545" s="155"/>
      <c r="E545" s="101"/>
      <c r="F545" s="101"/>
      <c r="G545" s="101"/>
      <c r="H545" s="101"/>
    </row>
    <row r="546" spans="4:8" ht="14.25">
      <c r="D546" s="155"/>
      <c r="E546" s="101"/>
      <c r="F546" s="101"/>
      <c r="G546" s="101"/>
      <c r="H546" s="101"/>
    </row>
    <row r="547" spans="4:8" ht="14.25">
      <c r="D547" s="155"/>
      <c r="E547" s="101"/>
      <c r="F547" s="101"/>
      <c r="G547" s="101"/>
      <c r="H547" s="101"/>
    </row>
    <row r="548" spans="4:8" ht="14.25">
      <c r="D548" s="155"/>
      <c r="E548" s="101"/>
      <c r="F548" s="101"/>
      <c r="G548" s="101"/>
      <c r="H548" s="101"/>
    </row>
    <row r="549" spans="4:8" ht="14.25">
      <c r="D549" s="155"/>
      <c r="E549" s="101"/>
      <c r="F549" s="101"/>
      <c r="G549" s="101"/>
      <c r="H549" s="101"/>
    </row>
    <row r="550" spans="4:8" ht="14.25">
      <c r="D550" s="155"/>
      <c r="E550" s="101"/>
      <c r="F550" s="101"/>
      <c r="G550" s="101"/>
      <c r="H550" s="101"/>
    </row>
    <row r="551" spans="4:8" ht="14.25">
      <c r="D551" s="155"/>
      <c r="E551" s="101"/>
      <c r="F551" s="101"/>
      <c r="G551" s="101"/>
      <c r="H551" s="101"/>
    </row>
    <row r="552" spans="4:8" ht="14.25">
      <c r="D552" s="155"/>
      <c r="E552" s="101"/>
      <c r="F552" s="101"/>
      <c r="G552" s="101"/>
      <c r="H552" s="101"/>
    </row>
    <row r="553" spans="4:8" ht="14.25">
      <c r="D553" s="155"/>
      <c r="E553" s="101"/>
      <c r="F553" s="101"/>
      <c r="G553" s="101"/>
      <c r="H553" s="101"/>
    </row>
    <row r="554" spans="4:8" ht="14.25">
      <c r="D554" s="155"/>
      <c r="E554" s="101"/>
      <c r="F554" s="101"/>
      <c r="G554" s="101"/>
      <c r="H554" s="101"/>
    </row>
    <row r="555" spans="4:8" ht="14.25">
      <c r="D555" s="155"/>
      <c r="E555" s="101"/>
      <c r="F555" s="101"/>
      <c r="G555" s="101"/>
      <c r="H555" s="101"/>
    </row>
    <row r="556" spans="4:8" ht="14.25">
      <c r="D556" s="155"/>
      <c r="E556" s="101"/>
      <c r="F556" s="101"/>
      <c r="G556" s="101"/>
      <c r="H556" s="101"/>
    </row>
    <row r="557" spans="4:8" ht="14.25">
      <c r="D557" s="155"/>
      <c r="E557" s="101"/>
      <c r="F557" s="101"/>
      <c r="G557" s="101"/>
      <c r="H557" s="101"/>
    </row>
    <row r="558" spans="4:8" ht="14.25">
      <c r="D558" s="155"/>
      <c r="E558" s="101"/>
      <c r="F558" s="101"/>
      <c r="G558" s="101"/>
      <c r="H558" s="101"/>
    </row>
    <row r="559" spans="4:8" ht="14.25">
      <c r="D559" s="155"/>
      <c r="E559" s="101"/>
      <c r="F559" s="101"/>
      <c r="G559" s="101"/>
      <c r="H559" s="101"/>
    </row>
    <row r="560" spans="4:8" ht="14.25">
      <c r="D560" s="155"/>
      <c r="E560" s="101"/>
      <c r="F560" s="101"/>
      <c r="G560" s="101"/>
      <c r="H560" s="101"/>
    </row>
    <row r="561" spans="4:8" ht="14.25">
      <c r="D561" s="155"/>
      <c r="E561" s="101"/>
      <c r="F561" s="101"/>
      <c r="G561" s="101"/>
      <c r="H561" s="101"/>
    </row>
    <row r="562" spans="4:8" ht="14.25">
      <c r="D562" s="155"/>
      <c r="E562" s="101"/>
      <c r="F562" s="101"/>
      <c r="G562" s="101"/>
      <c r="H562" s="101"/>
    </row>
    <row r="563" spans="4:8" ht="14.25">
      <c r="D563" s="155"/>
      <c r="E563" s="101"/>
      <c r="F563" s="101"/>
      <c r="G563" s="101"/>
      <c r="H563" s="101"/>
    </row>
    <row r="564" spans="4:8" ht="14.25">
      <c r="D564" s="155"/>
      <c r="E564" s="101"/>
      <c r="F564" s="101"/>
      <c r="G564" s="101"/>
      <c r="H564" s="101"/>
    </row>
    <row r="565" spans="4:8" ht="14.25">
      <c r="D565" s="155"/>
      <c r="E565" s="101"/>
      <c r="F565" s="101"/>
      <c r="G565" s="101"/>
      <c r="H565" s="101"/>
    </row>
    <row r="566" spans="4:8" ht="14.25">
      <c r="D566" s="155"/>
      <c r="E566" s="101"/>
      <c r="F566" s="101"/>
      <c r="G566" s="101"/>
      <c r="H566" s="101"/>
    </row>
    <row r="567" spans="4:8" ht="14.25">
      <c r="D567" s="155"/>
      <c r="E567" s="101"/>
      <c r="F567" s="101"/>
      <c r="G567" s="101"/>
      <c r="H567" s="101"/>
    </row>
    <row r="568" spans="4:8" ht="14.25">
      <c r="D568" s="155"/>
      <c r="E568" s="101"/>
      <c r="F568" s="101"/>
      <c r="G568" s="101"/>
      <c r="H568" s="101"/>
    </row>
    <row r="569" spans="4:8" ht="14.25">
      <c r="D569" s="155"/>
      <c r="E569" s="101"/>
      <c r="F569" s="101"/>
      <c r="G569" s="101"/>
      <c r="H569" s="101"/>
    </row>
    <row r="570" spans="4:8" ht="14.25">
      <c r="D570" s="155"/>
      <c r="E570" s="101"/>
      <c r="F570" s="101"/>
      <c r="G570" s="101"/>
      <c r="H570" s="101"/>
    </row>
    <row r="571" spans="4:8" ht="14.25">
      <c r="D571" s="155"/>
      <c r="E571" s="101"/>
      <c r="F571" s="101"/>
      <c r="G571" s="101"/>
      <c r="H571" s="101"/>
    </row>
    <row r="572" spans="4:8" ht="14.25">
      <c r="D572" s="155"/>
      <c r="E572" s="101"/>
      <c r="F572" s="101"/>
      <c r="G572" s="101"/>
      <c r="H572" s="101"/>
    </row>
    <row r="573" spans="4:8" ht="14.25">
      <c r="D573" s="155"/>
      <c r="E573" s="101"/>
      <c r="F573" s="101"/>
      <c r="G573" s="101"/>
      <c r="H573" s="101"/>
    </row>
    <row r="574" spans="4:8" ht="14.25">
      <c r="D574" s="155"/>
      <c r="E574" s="101"/>
      <c r="F574" s="101"/>
      <c r="G574" s="101"/>
      <c r="H574" s="101"/>
    </row>
    <row r="575" spans="4:8" ht="14.25">
      <c r="D575" s="155"/>
      <c r="E575" s="101"/>
      <c r="F575" s="101"/>
      <c r="G575" s="101"/>
      <c r="H575" s="101"/>
    </row>
    <row r="576" spans="4:8" ht="14.25">
      <c r="D576" s="155"/>
      <c r="E576" s="101"/>
      <c r="F576" s="101"/>
      <c r="G576" s="101"/>
      <c r="H576" s="101"/>
    </row>
    <row r="577" spans="4:8" ht="14.25">
      <c r="D577" s="155"/>
      <c r="E577" s="101"/>
      <c r="F577" s="101"/>
      <c r="G577" s="101"/>
      <c r="H577" s="101"/>
    </row>
    <row r="578" spans="4:8" ht="14.25">
      <c r="D578" s="155"/>
      <c r="E578" s="101"/>
      <c r="F578" s="101"/>
      <c r="G578" s="101"/>
      <c r="H578" s="101"/>
    </row>
    <row r="579" spans="4:8" ht="14.25">
      <c r="D579" s="155"/>
      <c r="E579" s="101"/>
      <c r="F579" s="101"/>
      <c r="G579" s="101"/>
      <c r="H579" s="101"/>
    </row>
    <row r="580" spans="4:8" ht="14.25">
      <c r="D580" s="155"/>
      <c r="E580" s="101"/>
      <c r="F580" s="101"/>
      <c r="G580" s="101"/>
      <c r="H580" s="101"/>
    </row>
    <row r="581" spans="4:8" ht="14.25">
      <c r="D581" s="155"/>
      <c r="E581" s="101"/>
      <c r="F581" s="101"/>
      <c r="G581" s="101"/>
      <c r="H581" s="101"/>
    </row>
    <row r="582" spans="4:8" ht="14.25">
      <c r="D582" s="155"/>
      <c r="E582" s="101"/>
      <c r="F582" s="101"/>
      <c r="G582" s="101"/>
      <c r="H582" s="101"/>
    </row>
    <row r="583" spans="4:8" ht="14.25">
      <c r="D583" s="155"/>
      <c r="E583" s="101"/>
      <c r="F583" s="101"/>
      <c r="G583" s="101"/>
      <c r="H583" s="101"/>
    </row>
    <row r="584" spans="4:8" ht="14.25">
      <c r="D584" s="155"/>
      <c r="E584" s="101"/>
      <c r="F584" s="101"/>
      <c r="G584" s="101"/>
      <c r="H584" s="101"/>
    </row>
    <row r="585" spans="4:8" ht="14.25">
      <c r="D585" s="155"/>
      <c r="E585" s="101"/>
      <c r="F585" s="101"/>
      <c r="G585" s="101"/>
      <c r="H585" s="101"/>
    </row>
    <row r="586" spans="4:8" ht="14.25">
      <c r="D586" s="155"/>
      <c r="E586" s="101"/>
      <c r="F586" s="101"/>
      <c r="G586" s="101"/>
      <c r="H586" s="101"/>
    </row>
    <row r="587" spans="4:8" ht="14.25">
      <c r="D587" s="155"/>
      <c r="E587" s="101"/>
      <c r="F587" s="101"/>
      <c r="G587" s="101"/>
      <c r="H587" s="101"/>
    </row>
    <row r="588" spans="4:8" ht="14.25">
      <c r="D588" s="155"/>
      <c r="E588" s="101"/>
      <c r="F588" s="101"/>
      <c r="G588" s="101"/>
      <c r="H588" s="101"/>
    </row>
    <row r="589" spans="4:8" ht="14.25">
      <c r="D589" s="155"/>
      <c r="E589" s="101"/>
      <c r="F589" s="101"/>
      <c r="G589" s="101"/>
      <c r="H589" s="101"/>
    </row>
    <row r="590" spans="4:8" ht="14.25">
      <c r="D590" s="155"/>
      <c r="E590" s="101"/>
      <c r="F590" s="101"/>
      <c r="G590" s="101"/>
      <c r="H590" s="101"/>
    </row>
    <row r="591" spans="4:8" ht="14.25">
      <c r="D591" s="155"/>
      <c r="E591" s="101"/>
      <c r="F591" s="101"/>
      <c r="G591" s="101"/>
      <c r="H591" s="101"/>
    </row>
    <row r="592" spans="4:8" ht="14.25">
      <c r="D592" s="155"/>
      <c r="E592" s="101"/>
      <c r="F592" s="101"/>
      <c r="G592" s="101"/>
      <c r="H592" s="101"/>
    </row>
    <row r="593" spans="4:8" ht="14.25">
      <c r="D593" s="155"/>
      <c r="E593" s="101"/>
      <c r="F593" s="101"/>
      <c r="G593" s="101"/>
      <c r="H593" s="101"/>
    </row>
    <row r="594" spans="4:8" ht="14.25">
      <c r="D594" s="155"/>
      <c r="E594" s="101"/>
      <c r="F594" s="101"/>
      <c r="G594" s="101"/>
      <c r="H594" s="101"/>
    </row>
    <row r="595" spans="4:8" ht="14.25">
      <c r="D595" s="155"/>
      <c r="E595" s="101"/>
      <c r="F595" s="101"/>
      <c r="G595" s="101"/>
      <c r="H595" s="101"/>
    </row>
    <row r="596" spans="4:8" ht="14.25">
      <c r="D596" s="155"/>
      <c r="E596" s="101"/>
      <c r="F596" s="101"/>
      <c r="G596" s="101"/>
      <c r="H596" s="101"/>
    </row>
    <row r="597" spans="4:8" ht="14.25">
      <c r="D597" s="155"/>
      <c r="E597" s="101"/>
      <c r="F597" s="101"/>
      <c r="G597" s="101"/>
      <c r="H597" s="101"/>
    </row>
    <row r="598" spans="4:8" ht="14.25">
      <c r="D598" s="155"/>
      <c r="E598" s="101"/>
      <c r="F598" s="101"/>
      <c r="G598" s="101"/>
      <c r="H598" s="101"/>
    </row>
    <row r="599" spans="4:8" ht="14.25">
      <c r="D599" s="155"/>
      <c r="E599" s="101"/>
      <c r="F599" s="101"/>
      <c r="G599" s="101"/>
      <c r="H599" s="101"/>
    </row>
    <row r="600" spans="4:8" ht="14.25">
      <c r="D600" s="155"/>
      <c r="E600" s="101"/>
      <c r="F600" s="101"/>
      <c r="G600" s="101"/>
      <c r="H600" s="101"/>
    </row>
    <row r="601" spans="4:8" ht="14.25">
      <c r="D601" s="155"/>
      <c r="E601" s="101"/>
      <c r="F601" s="101"/>
      <c r="G601" s="101"/>
      <c r="H601" s="101"/>
    </row>
    <row r="602" spans="4:8" ht="14.25">
      <c r="D602" s="155"/>
      <c r="E602" s="101"/>
      <c r="F602" s="101"/>
      <c r="G602" s="101"/>
      <c r="H602" s="101"/>
    </row>
    <row r="603" spans="4:8" ht="14.25">
      <c r="D603" s="155"/>
      <c r="E603" s="101"/>
      <c r="F603" s="101"/>
      <c r="G603" s="101"/>
      <c r="H603" s="101"/>
    </row>
    <row r="604" spans="4:8" ht="14.25">
      <c r="D604" s="155"/>
      <c r="E604" s="101"/>
      <c r="F604" s="101"/>
      <c r="G604" s="101"/>
      <c r="H604" s="101"/>
    </row>
    <row r="605" spans="4:8" ht="14.25">
      <c r="D605" s="155"/>
      <c r="E605" s="101"/>
      <c r="F605" s="101"/>
      <c r="G605" s="101"/>
      <c r="H605" s="101"/>
    </row>
    <row r="606" spans="4:8" ht="14.25">
      <c r="D606" s="155"/>
      <c r="E606" s="101"/>
      <c r="F606" s="101"/>
      <c r="G606" s="101"/>
      <c r="H606" s="101"/>
    </row>
    <row r="607" spans="4:8" ht="14.25">
      <c r="D607" s="155"/>
      <c r="E607" s="101"/>
      <c r="F607" s="101"/>
      <c r="G607" s="101"/>
      <c r="H607" s="101"/>
    </row>
    <row r="608" spans="4:8" ht="14.25">
      <c r="D608" s="155"/>
      <c r="E608" s="101"/>
      <c r="F608" s="101"/>
      <c r="G608" s="101"/>
      <c r="H608" s="101"/>
    </row>
    <row r="609" spans="4:8" ht="14.25">
      <c r="D609" s="155"/>
      <c r="E609" s="101"/>
      <c r="F609" s="101"/>
      <c r="G609" s="101"/>
      <c r="H609" s="101"/>
    </row>
    <row r="610" spans="4:8" ht="14.25">
      <c r="D610" s="155"/>
      <c r="E610" s="101"/>
      <c r="F610" s="101"/>
      <c r="G610" s="101"/>
      <c r="H610" s="101"/>
    </row>
    <row r="611" spans="4:8" ht="14.25">
      <c r="D611" s="155"/>
      <c r="E611" s="101"/>
      <c r="F611" s="101"/>
      <c r="G611" s="101"/>
      <c r="H611" s="101"/>
    </row>
    <row r="612" spans="4:8" ht="14.25">
      <c r="D612" s="155"/>
      <c r="E612" s="101"/>
      <c r="F612" s="101"/>
      <c r="G612" s="101"/>
      <c r="H612" s="101"/>
    </row>
    <row r="613" spans="4:8" ht="14.25">
      <c r="D613" s="155"/>
      <c r="E613" s="101"/>
      <c r="F613" s="101"/>
      <c r="G613" s="101"/>
      <c r="H613" s="101"/>
    </row>
    <row r="614" spans="4:8" ht="14.25">
      <c r="D614" s="155"/>
      <c r="E614" s="101"/>
      <c r="F614" s="101"/>
      <c r="G614" s="101"/>
      <c r="H614" s="101"/>
    </row>
    <row r="615" spans="4:8" ht="14.25">
      <c r="D615" s="155"/>
      <c r="E615" s="101"/>
      <c r="F615" s="101"/>
      <c r="G615" s="101"/>
      <c r="H615" s="101"/>
    </row>
    <row r="616" spans="4:8" ht="14.25">
      <c r="D616" s="155"/>
      <c r="E616" s="101"/>
      <c r="F616" s="101"/>
      <c r="G616" s="101"/>
      <c r="H616" s="101"/>
    </row>
    <row r="617" spans="4:8" ht="14.25">
      <c r="D617" s="155"/>
      <c r="E617" s="101"/>
      <c r="F617" s="101"/>
      <c r="G617" s="101"/>
      <c r="H617" s="101"/>
    </row>
    <row r="618" spans="4:8" ht="14.25">
      <c r="D618" s="155"/>
      <c r="E618" s="101"/>
      <c r="F618" s="101"/>
      <c r="G618" s="101"/>
      <c r="H618" s="101"/>
    </row>
    <row r="619" spans="4:8" ht="14.25">
      <c r="D619" s="155"/>
      <c r="E619" s="101"/>
      <c r="F619" s="101"/>
      <c r="G619" s="101"/>
      <c r="H619" s="101"/>
    </row>
    <row r="620" spans="4:8" ht="14.25">
      <c r="D620" s="155"/>
      <c r="E620" s="101"/>
      <c r="F620" s="101"/>
      <c r="G620" s="101"/>
      <c r="H620" s="101"/>
    </row>
    <row r="621" spans="4:8" ht="14.25">
      <c r="D621" s="155"/>
      <c r="E621" s="101"/>
      <c r="F621" s="101"/>
      <c r="G621" s="101"/>
      <c r="H621" s="101"/>
    </row>
    <row r="622" spans="4:8" ht="14.25">
      <c r="D622" s="155"/>
      <c r="E622" s="101"/>
      <c r="F622" s="101"/>
      <c r="G622" s="101"/>
      <c r="H622" s="101"/>
    </row>
    <row r="623" spans="4:8" ht="14.25">
      <c r="D623" s="155"/>
      <c r="E623" s="101"/>
      <c r="F623" s="101"/>
      <c r="G623" s="101"/>
      <c r="H623" s="101"/>
    </row>
    <row r="624" spans="4:8" ht="14.25">
      <c r="D624" s="155"/>
      <c r="E624" s="101"/>
      <c r="F624" s="101"/>
      <c r="G624" s="101"/>
      <c r="H624" s="101"/>
    </row>
    <row r="625" spans="4:8" ht="14.25">
      <c r="D625" s="155"/>
      <c r="E625" s="101"/>
      <c r="F625" s="101"/>
      <c r="G625" s="101"/>
      <c r="H625" s="101"/>
    </row>
    <row r="626" spans="4:8" ht="14.25">
      <c r="D626" s="155"/>
      <c r="E626" s="101"/>
      <c r="F626" s="101"/>
      <c r="G626" s="101"/>
      <c r="H626" s="101"/>
    </row>
    <row r="627" spans="4:8" ht="14.25">
      <c r="D627" s="155"/>
      <c r="E627" s="101"/>
      <c r="F627" s="101"/>
      <c r="G627" s="101"/>
      <c r="H627" s="101"/>
    </row>
    <row r="628" spans="4:8" ht="14.25">
      <c r="D628" s="155"/>
      <c r="E628" s="101"/>
      <c r="F628" s="101"/>
      <c r="G628" s="101"/>
      <c r="H628" s="101"/>
    </row>
    <row r="629" spans="4:8" ht="14.25">
      <c r="D629" s="155"/>
      <c r="E629" s="101"/>
      <c r="F629" s="101"/>
      <c r="G629" s="101"/>
      <c r="H629" s="101"/>
    </row>
    <row r="630" spans="4:8" ht="14.25">
      <c r="D630" s="155"/>
      <c r="E630" s="101"/>
      <c r="F630" s="101"/>
      <c r="G630" s="101"/>
      <c r="H630" s="101"/>
    </row>
    <row r="631" spans="4:8" ht="14.25">
      <c r="D631" s="155"/>
      <c r="E631" s="101"/>
      <c r="F631" s="101"/>
      <c r="G631" s="101"/>
      <c r="H631" s="101"/>
    </row>
    <row r="632" spans="4:8" ht="14.25">
      <c r="D632" s="155"/>
      <c r="E632" s="101"/>
      <c r="F632" s="101"/>
      <c r="G632" s="101"/>
      <c r="H632" s="101"/>
    </row>
    <row r="633" spans="4:8" ht="14.25">
      <c r="D633" s="155"/>
      <c r="E633" s="101"/>
      <c r="F633" s="101"/>
      <c r="G633" s="101"/>
      <c r="H633" s="101"/>
    </row>
    <row r="634" spans="4:8" ht="14.25">
      <c r="D634" s="155"/>
      <c r="E634" s="101"/>
      <c r="F634" s="101"/>
      <c r="G634" s="101"/>
      <c r="H634" s="101"/>
    </row>
    <row r="635" spans="4:8" ht="14.25">
      <c r="D635" s="155"/>
      <c r="E635" s="101"/>
      <c r="F635" s="101"/>
      <c r="G635" s="101"/>
      <c r="H635" s="101"/>
    </row>
    <row r="636" spans="4:8" ht="14.25">
      <c r="D636" s="155"/>
      <c r="E636" s="101"/>
      <c r="F636" s="101"/>
      <c r="G636" s="101"/>
      <c r="H636" s="101"/>
    </row>
    <row r="637" spans="4:8" ht="14.25">
      <c r="D637" s="155"/>
      <c r="E637" s="101"/>
      <c r="F637" s="101"/>
      <c r="G637" s="101"/>
      <c r="H637" s="101"/>
    </row>
    <row r="638" spans="4:8" ht="14.25">
      <c r="D638" s="155"/>
      <c r="E638" s="101"/>
      <c r="F638" s="101"/>
      <c r="G638" s="101"/>
      <c r="H638" s="101"/>
    </row>
    <row r="639" spans="4:8" ht="14.25">
      <c r="D639" s="155"/>
      <c r="E639" s="101"/>
      <c r="F639" s="101"/>
      <c r="G639" s="101"/>
      <c r="H639" s="101"/>
    </row>
    <row r="640" spans="4:8" ht="14.25">
      <c r="D640" s="155"/>
      <c r="E640" s="101"/>
      <c r="F640" s="101"/>
      <c r="G640" s="101"/>
      <c r="H640" s="101"/>
    </row>
    <row r="641" spans="4:8" ht="14.25">
      <c r="D641" s="155"/>
      <c r="E641" s="101"/>
      <c r="F641" s="101"/>
      <c r="G641" s="101"/>
      <c r="H641" s="101"/>
    </row>
    <row r="642" spans="4:8" ht="14.25">
      <c r="D642" s="155"/>
      <c r="E642" s="101"/>
      <c r="F642" s="101"/>
      <c r="G642" s="101"/>
      <c r="H642" s="101"/>
    </row>
    <row r="643" spans="4:8" ht="14.25">
      <c r="D643" s="155"/>
      <c r="E643" s="101"/>
      <c r="F643" s="101"/>
      <c r="G643" s="101"/>
      <c r="H643" s="101"/>
    </row>
    <row r="644" spans="4:8" ht="14.25">
      <c r="D644" s="155"/>
      <c r="E644" s="101"/>
      <c r="F644" s="101"/>
      <c r="G644" s="101"/>
      <c r="H644" s="101"/>
    </row>
    <row r="645" spans="4:8" ht="14.25">
      <c r="D645" s="155"/>
      <c r="E645" s="101"/>
      <c r="F645" s="101"/>
      <c r="G645" s="101"/>
      <c r="H645" s="101"/>
    </row>
    <row r="646" spans="4:8" ht="14.25">
      <c r="D646" s="155"/>
      <c r="E646" s="101"/>
      <c r="F646" s="101"/>
      <c r="G646" s="101"/>
      <c r="H646" s="101"/>
    </row>
    <row r="647" spans="4:8" ht="14.25">
      <c r="D647" s="155"/>
      <c r="E647" s="101"/>
      <c r="F647" s="101"/>
      <c r="G647" s="101"/>
      <c r="H647" s="101"/>
    </row>
    <row r="648" spans="4:8" ht="14.25">
      <c r="D648" s="155"/>
      <c r="E648" s="101"/>
      <c r="F648" s="101"/>
      <c r="G648" s="101"/>
      <c r="H648" s="101"/>
    </row>
    <row r="649" spans="4:8" ht="14.25">
      <c r="D649" s="155"/>
      <c r="E649" s="101"/>
      <c r="F649" s="101"/>
      <c r="G649" s="101"/>
      <c r="H649" s="101"/>
    </row>
    <row r="650" spans="4:8" ht="14.25">
      <c r="D650" s="155"/>
      <c r="E650" s="101"/>
      <c r="F650" s="101"/>
      <c r="G650" s="101"/>
      <c r="H650" s="101"/>
    </row>
    <row r="651" spans="4:8" ht="14.25">
      <c r="D651" s="155"/>
      <c r="E651" s="101"/>
      <c r="F651" s="101"/>
      <c r="G651" s="101"/>
      <c r="H651" s="101"/>
    </row>
    <row r="652" spans="4:8" ht="14.25">
      <c r="D652" s="155"/>
      <c r="E652" s="101"/>
      <c r="F652" s="101"/>
      <c r="G652" s="101"/>
      <c r="H652" s="101"/>
    </row>
    <row r="653" spans="4:8" ht="14.25">
      <c r="D653" s="155"/>
      <c r="E653" s="101"/>
      <c r="F653" s="101"/>
      <c r="G653" s="101"/>
      <c r="H653" s="101"/>
    </row>
    <row r="654" spans="4:8" ht="14.25">
      <c r="D654" s="155"/>
      <c r="E654" s="101"/>
      <c r="F654" s="101"/>
      <c r="G654" s="101"/>
      <c r="H654" s="101"/>
    </row>
    <row r="655" spans="4:8" ht="14.25">
      <c r="D655" s="155"/>
      <c r="E655" s="101"/>
      <c r="F655" s="101"/>
      <c r="G655" s="101"/>
      <c r="H655" s="101"/>
    </row>
    <row r="656" spans="4:8" ht="14.25">
      <c r="D656" s="155"/>
      <c r="E656" s="101"/>
      <c r="F656" s="101"/>
      <c r="G656" s="101"/>
      <c r="H656" s="101"/>
    </row>
    <row r="657" spans="4:8" ht="14.25">
      <c r="D657" s="155"/>
      <c r="E657" s="101"/>
      <c r="F657" s="101"/>
      <c r="G657" s="101"/>
      <c r="H657" s="101"/>
    </row>
    <row r="658" spans="4:8" ht="14.25">
      <c r="D658" s="155"/>
      <c r="E658" s="101"/>
      <c r="F658" s="101"/>
      <c r="G658" s="101"/>
      <c r="H658" s="101"/>
    </row>
    <row r="659" spans="4:8" ht="14.25">
      <c r="D659" s="155"/>
      <c r="E659" s="101"/>
      <c r="F659" s="101"/>
      <c r="G659" s="101"/>
      <c r="H659" s="101"/>
    </row>
    <row r="660" spans="4:8" ht="14.25">
      <c r="D660" s="155"/>
      <c r="E660" s="101"/>
      <c r="F660" s="101"/>
      <c r="G660" s="101"/>
      <c r="H660" s="101"/>
    </row>
    <row r="661" spans="4:8" ht="14.25">
      <c r="D661" s="155"/>
      <c r="E661" s="101"/>
      <c r="F661" s="101"/>
      <c r="G661" s="101"/>
      <c r="H661" s="101"/>
    </row>
    <row r="662" spans="4:8" ht="14.25">
      <c r="D662" s="155"/>
      <c r="E662" s="101"/>
      <c r="F662" s="101"/>
      <c r="G662" s="101"/>
      <c r="H662" s="101"/>
    </row>
    <row r="663" spans="4:8" ht="14.25">
      <c r="D663" s="155"/>
      <c r="E663" s="101"/>
      <c r="F663" s="101"/>
      <c r="G663" s="101"/>
      <c r="H663" s="101"/>
    </row>
    <row r="664" spans="4:8" ht="14.25">
      <c r="D664" s="155"/>
      <c r="E664" s="101"/>
      <c r="F664" s="101"/>
      <c r="G664" s="101"/>
      <c r="H664" s="101"/>
    </row>
    <row r="665" spans="4:8" ht="14.25">
      <c r="D665" s="155"/>
      <c r="E665" s="101"/>
      <c r="F665" s="101"/>
      <c r="G665" s="101"/>
      <c r="H665" s="101"/>
    </row>
    <row r="666" spans="4:8" ht="14.25">
      <c r="D666" s="155"/>
      <c r="E666" s="101"/>
      <c r="F666" s="101"/>
      <c r="G666" s="101"/>
      <c r="H666" s="101"/>
    </row>
    <row r="667" spans="4:8" ht="14.25">
      <c r="D667" s="155"/>
      <c r="E667" s="101"/>
      <c r="F667" s="101"/>
      <c r="G667" s="101"/>
      <c r="H667" s="101"/>
    </row>
    <row r="668" spans="4:8" ht="14.25">
      <c r="D668" s="155"/>
      <c r="E668" s="101"/>
      <c r="F668" s="101"/>
      <c r="G668" s="101"/>
      <c r="H668" s="101"/>
    </row>
    <row r="669" spans="4:8" ht="14.25">
      <c r="D669" s="155"/>
      <c r="E669" s="101"/>
      <c r="F669" s="101"/>
      <c r="G669" s="101"/>
      <c r="H669" s="101"/>
    </row>
    <row r="670" spans="4:8" ht="14.25">
      <c r="D670" s="155"/>
      <c r="E670" s="101"/>
      <c r="F670" s="101"/>
      <c r="G670" s="101"/>
      <c r="H670" s="101"/>
    </row>
    <row r="671" spans="4:8" ht="14.25">
      <c r="D671" s="155"/>
      <c r="E671" s="101"/>
      <c r="F671" s="101"/>
      <c r="G671" s="101"/>
      <c r="H671" s="101"/>
    </row>
    <row r="672" spans="4:8" ht="14.25">
      <c r="D672" s="155"/>
      <c r="E672" s="101"/>
      <c r="F672" s="101"/>
      <c r="G672" s="101"/>
      <c r="H672" s="101"/>
    </row>
    <row r="673" spans="4:8" ht="14.25">
      <c r="D673" s="155"/>
      <c r="E673" s="101"/>
      <c r="F673" s="101"/>
      <c r="G673" s="101"/>
      <c r="H673" s="101"/>
    </row>
    <row r="674" spans="4:8" ht="14.25">
      <c r="D674" s="155"/>
      <c r="E674" s="101"/>
      <c r="F674" s="101"/>
      <c r="G674" s="101"/>
      <c r="H674" s="101"/>
    </row>
    <row r="675" spans="4:8" ht="14.25">
      <c r="D675" s="155"/>
      <c r="E675" s="101"/>
      <c r="F675" s="101"/>
      <c r="G675" s="101"/>
      <c r="H675" s="101"/>
    </row>
    <row r="676" spans="4:8" ht="14.25">
      <c r="D676" s="155"/>
      <c r="E676" s="101"/>
      <c r="F676" s="101"/>
      <c r="G676" s="101"/>
      <c r="H676" s="101"/>
    </row>
    <row r="677" spans="4:8" ht="14.25">
      <c r="D677" s="155"/>
      <c r="E677" s="101"/>
      <c r="F677" s="101"/>
      <c r="G677" s="101"/>
      <c r="H677" s="101"/>
    </row>
    <row r="678" spans="4:8" ht="14.25">
      <c r="D678" s="155"/>
      <c r="E678" s="101"/>
      <c r="F678" s="101"/>
      <c r="G678" s="101"/>
      <c r="H678" s="101"/>
    </row>
    <row r="679" spans="4:8" ht="14.25">
      <c r="D679" s="155"/>
      <c r="E679" s="101"/>
      <c r="F679" s="101"/>
      <c r="G679" s="101"/>
      <c r="H679" s="101"/>
    </row>
    <row r="680" spans="4:8" ht="14.25">
      <c r="D680" s="155"/>
      <c r="E680" s="101"/>
      <c r="F680" s="101"/>
      <c r="G680" s="101"/>
      <c r="H680" s="101"/>
    </row>
    <row r="681" spans="4:8" ht="14.25">
      <c r="D681" s="155"/>
      <c r="E681" s="101"/>
      <c r="F681" s="101"/>
      <c r="G681" s="101"/>
      <c r="H681" s="101"/>
    </row>
    <row r="682" spans="4:8" ht="14.25">
      <c r="D682" s="155"/>
      <c r="E682" s="101"/>
      <c r="F682" s="101"/>
      <c r="G682" s="101"/>
      <c r="H682" s="101"/>
    </row>
    <row r="683" spans="4:8" ht="14.25">
      <c r="D683" s="155"/>
      <c r="E683" s="101"/>
      <c r="F683" s="101"/>
      <c r="G683" s="101"/>
      <c r="H683" s="101"/>
    </row>
    <row r="684" spans="4:8" ht="14.25">
      <c r="D684" s="155"/>
      <c r="E684" s="101"/>
      <c r="F684" s="101"/>
      <c r="G684" s="101"/>
      <c r="H684" s="101"/>
    </row>
    <row r="685" spans="4:8" ht="14.25">
      <c r="D685" s="155"/>
      <c r="E685" s="101"/>
      <c r="F685" s="101"/>
      <c r="G685" s="101"/>
      <c r="H685" s="101"/>
    </row>
    <row r="686" spans="4:8" ht="14.25">
      <c r="D686" s="155"/>
      <c r="E686" s="101"/>
      <c r="F686" s="101"/>
      <c r="G686" s="101"/>
      <c r="H686" s="101"/>
    </row>
    <row r="687" spans="4:8" ht="14.25">
      <c r="D687" s="155"/>
      <c r="E687" s="101"/>
      <c r="F687" s="101"/>
      <c r="G687" s="101"/>
      <c r="H687" s="101"/>
    </row>
    <row r="688" spans="4:8" ht="14.25">
      <c r="D688" s="155"/>
      <c r="E688" s="101"/>
      <c r="F688" s="101"/>
      <c r="G688" s="101"/>
      <c r="H688" s="101"/>
    </row>
    <row r="689" spans="4:8" ht="14.25">
      <c r="D689" s="155"/>
      <c r="E689" s="101"/>
      <c r="F689" s="101"/>
      <c r="G689" s="101"/>
      <c r="H689" s="101"/>
    </row>
    <row r="690" spans="4:8" ht="14.25">
      <c r="D690" s="155"/>
      <c r="E690" s="101"/>
      <c r="F690" s="101"/>
      <c r="G690" s="101"/>
      <c r="H690" s="101"/>
    </row>
    <row r="691" spans="4:8" ht="14.25">
      <c r="D691" s="155"/>
      <c r="E691" s="101"/>
      <c r="F691" s="101"/>
      <c r="G691" s="101"/>
      <c r="H691" s="101"/>
    </row>
    <row r="692" spans="4:8" ht="14.25">
      <c r="D692" s="155"/>
      <c r="E692" s="101"/>
      <c r="F692" s="101"/>
      <c r="G692" s="101"/>
      <c r="H692" s="101"/>
    </row>
    <row r="693" spans="4:8" ht="14.25">
      <c r="D693" s="155"/>
      <c r="E693" s="101"/>
      <c r="F693" s="101"/>
      <c r="G693" s="101"/>
      <c r="H693" s="101"/>
    </row>
    <row r="694" spans="4:8" ht="14.25">
      <c r="D694" s="155"/>
      <c r="E694" s="101"/>
      <c r="F694" s="101"/>
      <c r="G694" s="101"/>
      <c r="H694" s="101"/>
    </row>
    <row r="695" spans="4:8" ht="14.25">
      <c r="D695" s="155"/>
      <c r="E695" s="101"/>
      <c r="F695" s="101"/>
      <c r="G695" s="101"/>
      <c r="H695" s="101"/>
    </row>
    <row r="696" spans="4:8" ht="14.25">
      <c r="D696" s="155"/>
      <c r="E696" s="101"/>
      <c r="F696" s="101"/>
      <c r="G696" s="101"/>
      <c r="H696" s="101"/>
    </row>
    <row r="697" spans="4:8" ht="14.25">
      <c r="D697" s="155"/>
      <c r="E697" s="101"/>
      <c r="F697" s="101"/>
      <c r="G697" s="101"/>
      <c r="H697" s="101"/>
    </row>
    <row r="698" spans="4:8" ht="14.25">
      <c r="D698" s="155"/>
      <c r="E698" s="101"/>
      <c r="F698" s="101"/>
      <c r="G698" s="101"/>
      <c r="H698" s="101"/>
    </row>
    <row r="699" spans="4:8" ht="14.25">
      <c r="D699" s="155"/>
      <c r="E699" s="101"/>
      <c r="F699" s="101"/>
      <c r="G699" s="101"/>
      <c r="H699" s="101"/>
    </row>
    <row r="700" spans="4:8" ht="14.25">
      <c r="D700" s="155"/>
      <c r="E700" s="101"/>
      <c r="F700" s="101"/>
      <c r="G700" s="101"/>
      <c r="H700" s="101"/>
    </row>
    <row r="701" spans="4:8" ht="14.25">
      <c r="D701" s="155"/>
      <c r="E701" s="101"/>
      <c r="F701" s="101"/>
      <c r="G701" s="101"/>
      <c r="H701" s="101"/>
    </row>
    <row r="702" spans="4:8" ht="14.25">
      <c r="D702" s="155"/>
      <c r="E702" s="101"/>
      <c r="F702" s="101"/>
      <c r="G702" s="101"/>
      <c r="H702" s="101"/>
    </row>
    <row r="703" spans="4:8" ht="14.25">
      <c r="D703" s="155"/>
      <c r="E703" s="101"/>
      <c r="F703" s="101"/>
      <c r="G703" s="101"/>
      <c r="H703" s="101"/>
    </row>
    <row r="704" spans="4:8" ht="14.25">
      <c r="D704" s="155"/>
      <c r="E704" s="101"/>
      <c r="F704" s="101"/>
      <c r="G704" s="101"/>
      <c r="H704" s="101"/>
    </row>
    <row r="705" spans="4:8" ht="14.25">
      <c r="D705" s="155"/>
      <c r="E705" s="101"/>
      <c r="F705" s="101"/>
      <c r="G705" s="101"/>
      <c r="H705" s="101"/>
    </row>
    <row r="706" spans="4:8" ht="14.25">
      <c r="D706" s="155"/>
      <c r="E706" s="101"/>
      <c r="F706" s="101"/>
      <c r="G706" s="101"/>
      <c r="H706" s="101"/>
    </row>
    <row r="707" spans="4:8" ht="14.25">
      <c r="D707" s="155"/>
      <c r="E707" s="101"/>
      <c r="F707" s="101"/>
      <c r="G707" s="101"/>
      <c r="H707" s="101"/>
    </row>
    <row r="708" spans="4:8" ht="14.25">
      <c r="D708" s="155"/>
      <c r="E708" s="101"/>
      <c r="F708" s="101"/>
      <c r="G708" s="101"/>
      <c r="H708" s="101"/>
    </row>
    <row r="709" spans="4:8" ht="14.25">
      <c r="D709" s="155"/>
      <c r="E709" s="101"/>
      <c r="F709" s="101"/>
      <c r="G709" s="101"/>
      <c r="H709" s="101"/>
    </row>
    <row r="710" spans="4:8" ht="14.25">
      <c r="D710" s="155"/>
      <c r="E710" s="101"/>
      <c r="F710" s="101"/>
      <c r="G710" s="101"/>
      <c r="H710" s="101"/>
    </row>
    <row r="711" spans="4:8" ht="14.25">
      <c r="D711" s="155"/>
      <c r="E711" s="101"/>
      <c r="F711" s="101"/>
      <c r="G711" s="101"/>
      <c r="H711" s="101"/>
    </row>
    <row r="712" spans="4:8" ht="14.25">
      <c r="D712" s="155"/>
      <c r="E712" s="101"/>
      <c r="F712" s="101"/>
      <c r="G712" s="101"/>
      <c r="H712" s="101"/>
    </row>
    <row r="713" spans="4:8" ht="14.25">
      <c r="D713" s="155"/>
      <c r="E713" s="101"/>
      <c r="F713" s="101"/>
      <c r="G713" s="101"/>
      <c r="H713" s="101"/>
    </row>
    <row r="714" spans="4:8" ht="14.25">
      <c r="D714" s="155"/>
      <c r="E714" s="101"/>
      <c r="F714" s="101"/>
      <c r="G714" s="101"/>
      <c r="H714" s="101"/>
    </row>
    <row r="715" spans="4:8" ht="14.25">
      <c r="D715" s="155"/>
      <c r="E715" s="101"/>
      <c r="F715" s="101"/>
      <c r="G715" s="101"/>
      <c r="H715" s="101"/>
    </row>
    <row r="716" spans="4:8" ht="14.25">
      <c r="D716" s="155"/>
      <c r="E716" s="101"/>
      <c r="F716" s="101"/>
      <c r="G716" s="101"/>
      <c r="H716" s="101"/>
    </row>
    <row r="717" spans="4:8" ht="14.25">
      <c r="D717" s="155"/>
      <c r="E717" s="101"/>
      <c r="F717" s="101"/>
      <c r="G717" s="101"/>
      <c r="H717" s="101"/>
    </row>
    <row r="718" spans="4:8" ht="14.25">
      <c r="D718" s="155"/>
      <c r="E718" s="101"/>
      <c r="F718" s="101"/>
      <c r="G718" s="101"/>
      <c r="H718" s="101"/>
    </row>
    <row r="719" spans="4:8" ht="14.25">
      <c r="D719" s="155"/>
      <c r="E719" s="101"/>
      <c r="F719" s="101"/>
      <c r="G719" s="101"/>
      <c r="H719" s="101"/>
    </row>
    <row r="720" spans="4:8" ht="14.25">
      <c r="D720" s="155"/>
      <c r="E720" s="101"/>
      <c r="F720" s="101"/>
      <c r="G720" s="101"/>
      <c r="H720" s="101"/>
    </row>
    <row r="721" spans="4:8" ht="14.25">
      <c r="D721" s="155"/>
      <c r="E721" s="101"/>
      <c r="F721" s="101"/>
      <c r="G721" s="101"/>
      <c r="H721" s="101"/>
    </row>
    <row r="722" spans="4:8" ht="14.25">
      <c r="D722" s="155"/>
      <c r="E722" s="101"/>
      <c r="F722" s="101"/>
      <c r="G722" s="101"/>
      <c r="H722" s="101"/>
    </row>
    <row r="723" spans="4:8" ht="14.25">
      <c r="D723" s="155"/>
      <c r="E723" s="101"/>
      <c r="F723" s="101"/>
      <c r="G723" s="101"/>
      <c r="H723" s="101"/>
    </row>
    <row r="724" spans="4:8" ht="14.25">
      <c r="D724" s="155"/>
      <c r="E724" s="101"/>
      <c r="F724" s="101"/>
      <c r="G724" s="101"/>
      <c r="H724" s="101"/>
    </row>
    <row r="725" spans="4:8" ht="14.25">
      <c r="D725" s="155"/>
      <c r="E725" s="101"/>
      <c r="F725" s="101"/>
      <c r="G725" s="101"/>
      <c r="H725" s="101"/>
    </row>
    <row r="726" spans="4:8" ht="14.25">
      <c r="D726" s="155"/>
      <c r="E726" s="101"/>
      <c r="F726" s="101"/>
      <c r="G726" s="101"/>
      <c r="H726" s="101"/>
    </row>
    <row r="727" spans="4:8" ht="14.25">
      <c r="D727" s="155"/>
      <c r="E727" s="101"/>
      <c r="F727" s="101"/>
      <c r="G727" s="101"/>
      <c r="H727" s="101"/>
    </row>
    <row r="728" spans="4:8" ht="14.25">
      <c r="D728" s="155"/>
      <c r="E728" s="101"/>
      <c r="F728" s="101"/>
      <c r="G728" s="101"/>
      <c r="H728" s="101"/>
    </row>
    <row r="729" spans="4:8" ht="14.25">
      <c r="D729" s="155"/>
      <c r="E729" s="101"/>
      <c r="F729" s="101"/>
      <c r="G729" s="101"/>
      <c r="H729" s="101"/>
    </row>
    <row r="730" spans="4:8" ht="14.25">
      <c r="D730" s="155"/>
      <c r="E730" s="101"/>
      <c r="F730" s="101"/>
      <c r="G730" s="101"/>
      <c r="H730" s="101"/>
    </row>
    <row r="731" spans="4:8" ht="14.25">
      <c r="D731" s="155"/>
      <c r="E731" s="101"/>
      <c r="F731" s="101"/>
      <c r="G731" s="101"/>
      <c r="H731" s="101"/>
    </row>
    <row r="732" spans="4:8" ht="14.25">
      <c r="D732" s="155"/>
      <c r="E732" s="101"/>
      <c r="F732" s="101"/>
      <c r="G732" s="101"/>
      <c r="H732" s="101"/>
    </row>
    <row r="733" spans="4:8" ht="14.25">
      <c r="D733" s="155"/>
      <c r="E733" s="101"/>
      <c r="F733" s="101"/>
      <c r="G733" s="101"/>
      <c r="H733" s="101"/>
    </row>
    <row r="734" spans="4:8" ht="14.25">
      <c r="D734" s="155"/>
      <c r="E734" s="101"/>
      <c r="F734" s="101"/>
      <c r="G734" s="101"/>
      <c r="H734" s="101"/>
    </row>
    <row r="735" spans="4:8" ht="14.25">
      <c r="D735" s="155"/>
      <c r="E735" s="101"/>
      <c r="F735" s="101"/>
      <c r="G735" s="101"/>
      <c r="H735" s="101"/>
    </row>
    <row r="736" spans="4:8" ht="14.25">
      <c r="D736" s="155"/>
      <c r="E736" s="101"/>
      <c r="F736" s="101"/>
      <c r="G736" s="101"/>
      <c r="H736" s="101"/>
    </row>
    <row r="737" spans="4:8" ht="14.25">
      <c r="D737" s="155"/>
      <c r="E737" s="101"/>
      <c r="F737" s="101"/>
      <c r="G737" s="101"/>
      <c r="H737" s="101"/>
    </row>
    <row r="738" spans="4:8" ht="14.25">
      <c r="D738" s="155"/>
      <c r="E738" s="101"/>
      <c r="F738" s="101"/>
      <c r="G738" s="101"/>
      <c r="H738" s="101"/>
    </row>
    <row r="739" spans="4:8" ht="14.25">
      <c r="D739" s="155"/>
      <c r="E739" s="101"/>
      <c r="F739" s="101"/>
      <c r="G739" s="101"/>
      <c r="H739" s="101"/>
    </row>
    <row r="740" spans="4:8" ht="14.25">
      <c r="D740" s="155"/>
      <c r="E740" s="101"/>
      <c r="F740" s="101"/>
      <c r="G740" s="101"/>
      <c r="H740" s="101"/>
    </row>
    <row r="741" spans="4:8" ht="14.25">
      <c r="D741" s="155"/>
      <c r="E741" s="101"/>
      <c r="F741" s="101"/>
      <c r="G741" s="101"/>
      <c r="H741" s="101"/>
    </row>
    <row r="742" spans="4:8" ht="14.25">
      <c r="D742" s="155"/>
      <c r="E742" s="101"/>
      <c r="F742" s="101"/>
      <c r="G742" s="101"/>
      <c r="H742" s="101"/>
    </row>
    <row r="743" spans="4:8" ht="14.25">
      <c r="D743" s="155"/>
      <c r="E743" s="101"/>
      <c r="F743" s="101"/>
      <c r="G743" s="101"/>
      <c r="H743" s="101"/>
    </row>
    <row r="744" spans="4:8" ht="14.25">
      <c r="D744" s="155"/>
      <c r="E744" s="101"/>
      <c r="F744" s="101"/>
      <c r="G744" s="101"/>
      <c r="H744" s="101"/>
    </row>
    <row r="745" spans="4:8" ht="14.25">
      <c r="D745" s="155"/>
      <c r="E745" s="101"/>
      <c r="F745" s="101"/>
      <c r="G745" s="101"/>
      <c r="H745" s="101"/>
    </row>
    <row r="746" spans="4:8" ht="14.25">
      <c r="D746" s="155"/>
      <c r="E746" s="101"/>
      <c r="F746" s="101"/>
      <c r="G746" s="101"/>
      <c r="H746" s="101"/>
    </row>
    <row r="747" spans="4:8" ht="14.25">
      <c r="D747" s="155"/>
      <c r="E747" s="101"/>
      <c r="F747" s="101"/>
      <c r="G747" s="101"/>
      <c r="H747" s="101"/>
    </row>
    <row r="748" spans="4:8" ht="14.25">
      <c r="D748" s="155"/>
      <c r="E748" s="101"/>
      <c r="F748" s="101"/>
      <c r="G748" s="101"/>
      <c r="H748" s="101"/>
    </row>
    <row r="749" spans="4:8" ht="14.25">
      <c r="D749" s="155"/>
      <c r="E749" s="101"/>
      <c r="F749" s="101"/>
      <c r="G749" s="101"/>
      <c r="H749" s="101"/>
    </row>
    <row r="750" spans="4:8" ht="14.25">
      <c r="D750" s="155"/>
      <c r="E750" s="101"/>
      <c r="F750" s="101"/>
      <c r="G750" s="101"/>
      <c r="H750" s="101"/>
    </row>
    <row r="751" spans="4:8" ht="14.25">
      <c r="D751" s="155"/>
      <c r="E751" s="101"/>
      <c r="F751" s="101"/>
      <c r="G751" s="101"/>
      <c r="H751" s="101"/>
    </row>
    <row r="752" spans="4:8" ht="14.25">
      <c r="D752" s="155"/>
      <c r="E752" s="101"/>
      <c r="F752" s="101"/>
      <c r="G752" s="101"/>
      <c r="H752" s="101"/>
    </row>
    <row r="753" spans="4:8" ht="14.25">
      <c r="D753" s="155"/>
      <c r="E753" s="101"/>
      <c r="F753" s="101"/>
      <c r="G753" s="101"/>
      <c r="H753" s="101"/>
    </row>
    <row r="754" spans="4:8" ht="14.25">
      <c r="D754" s="155"/>
      <c r="E754" s="101"/>
      <c r="F754" s="101"/>
      <c r="G754" s="101"/>
      <c r="H754" s="101"/>
    </row>
    <row r="755" spans="4:8" ht="14.25">
      <c r="D755" s="155"/>
      <c r="E755" s="101"/>
      <c r="F755" s="101"/>
      <c r="G755" s="101"/>
      <c r="H755" s="101"/>
    </row>
    <row r="756" spans="4:8" ht="14.25">
      <c r="D756" s="155"/>
      <c r="E756" s="101"/>
      <c r="F756" s="101"/>
      <c r="G756" s="101"/>
      <c r="H756" s="101"/>
    </row>
    <row r="757" spans="4:8" ht="14.25">
      <c r="D757" s="155"/>
      <c r="E757" s="101"/>
      <c r="F757" s="101"/>
      <c r="G757" s="101"/>
      <c r="H757" s="101"/>
    </row>
    <row r="758" spans="4:8" ht="14.25">
      <c r="D758" s="155"/>
      <c r="E758" s="101"/>
      <c r="F758" s="101"/>
      <c r="G758" s="101"/>
      <c r="H758" s="101"/>
    </row>
    <row r="759" spans="4:8" ht="14.25">
      <c r="D759" s="155"/>
      <c r="E759" s="101"/>
      <c r="F759" s="101"/>
      <c r="G759" s="101"/>
      <c r="H759" s="101"/>
    </row>
    <row r="760" spans="4:8" ht="14.25">
      <c r="D760" s="155"/>
      <c r="E760" s="101"/>
      <c r="F760" s="101"/>
      <c r="G760" s="101"/>
      <c r="H760" s="101"/>
    </row>
    <row r="761" spans="4:8" ht="14.25">
      <c r="D761" s="155"/>
      <c r="E761" s="101"/>
      <c r="F761" s="101"/>
      <c r="G761" s="101"/>
      <c r="H761" s="101"/>
    </row>
    <row r="762" spans="4:8" ht="14.25">
      <c r="D762" s="155"/>
      <c r="E762" s="101"/>
      <c r="F762" s="101"/>
      <c r="G762" s="101"/>
      <c r="H762" s="101"/>
    </row>
    <row r="763" spans="4:8" ht="14.25">
      <c r="D763" s="155"/>
      <c r="E763" s="101"/>
      <c r="F763" s="101"/>
      <c r="G763" s="101"/>
      <c r="H763" s="101"/>
    </row>
    <row r="764" spans="4:8" ht="14.25">
      <c r="D764" s="155"/>
      <c r="E764" s="101"/>
      <c r="F764" s="101"/>
      <c r="G764" s="101"/>
      <c r="H764" s="101"/>
    </row>
    <row r="765" spans="4:8" ht="14.25">
      <c r="D765" s="155"/>
      <c r="E765" s="101"/>
      <c r="F765" s="101"/>
      <c r="G765" s="101"/>
      <c r="H765" s="101"/>
    </row>
    <row r="766" spans="4:8" ht="14.25">
      <c r="D766" s="155"/>
      <c r="E766" s="101"/>
      <c r="F766" s="101"/>
      <c r="G766" s="101"/>
      <c r="H766" s="101"/>
    </row>
    <row r="767" spans="4:8" ht="14.25">
      <c r="D767" s="155"/>
      <c r="E767" s="101"/>
      <c r="F767" s="101"/>
      <c r="G767" s="101"/>
      <c r="H767" s="101"/>
    </row>
    <row r="768" spans="4:8" ht="14.25">
      <c r="D768" s="155"/>
      <c r="E768" s="101"/>
      <c r="F768" s="101"/>
      <c r="G768" s="101"/>
      <c r="H768" s="101"/>
    </row>
    <row r="769" spans="4:8" ht="14.25">
      <c r="D769" s="155"/>
      <c r="E769" s="101"/>
      <c r="F769" s="101"/>
      <c r="G769" s="101"/>
      <c r="H769" s="101"/>
    </row>
    <row r="770" spans="4:8" ht="14.25">
      <c r="D770" s="155"/>
      <c r="E770" s="101"/>
      <c r="F770" s="101"/>
      <c r="G770" s="101"/>
      <c r="H770" s="101"/>
    </row>
    <row r="771" spans="4:8" ht="14.25">
      <c r="D771" s="155"/>
      <c r="E771" s="101"/>
      <c r="F771" s="101"/>
      <c r="G771" s="101"/>
      <c r="H771" s="101"/>
    </row>
    <row r="772" spans="4:8" ht="14.25">
      <c r="D772" s="155"/>
      <c r="E772" s="101"/>
      <c r="F772" s="101"/>
      <c r="G772" s="101"/>
      <c r="H772" s="101"/>
    </row>
    <row r="773" spans="4:8" ht="14.25">
      <c r="D773" s="155"/>
      <c r="E773" s="101"/>
      <c r="F773" s="101"/>
      <c r="G773" s="101"/>
      <c r="H773" s="101"/>
    </row>
    <row r="774" spans="4:8" ht="14.25">
      <c r="D774" s="155"/>
      <c r="E774" s="101"/>
      <c r="F774" s="101"/>
      <c r="G774" s="101"/>
      <c r="H774" s="101"/>
    </row>
    <row r="775" spans="4:8" ht="14.25">
      <c r="D775" s="155"/>
      <c r="E775" s="101"/>
      <c r="F775" s="101"/>
      <c r="G775" s="101"/>
      <c r="H775" s="101"/>
    </row>
    <row r="776" spans="4:8" ht="14.25">
      <c r="D776" s="155"/>
      <c r="E776" s="101"/>
      <c r="F776" s="101"/>
      <c r="G776" s="101"/>
      <c r="H776" s="101"/>
    </row>
    <row r="777" spans="4:8" ht="14.25">
      <c r="D777" s="155"/>
      <c r="E777" s="101"/>
      <c r="F777" s="101"/>
      <c r="G777" s="101"/>
      <c r="H777" s="101"/>
    </row>
    <row r="778" spans="4:8" ht="14.25">
      <c r="D778" s="155"/>
      <c r="E778" s="101"/>
      <c r="F778" s="101"/>
      <c r="G778" s="101"/>
      <c r="H778" s="101"/>
    </row>
    <row r="779" spans="4:8" ht="14.25">
      <c r="D779" s="155"/>
      <c r="E779" s="101"/>
      <c r="F779" s="101"/>
      <c r="G779" s="101"/>
      <c r="H779" s="101"/>
    </row>
    <row r="780" spans="4:8" ht="14.25">
      <c r="D780" s="155"/>
      <c r="E780" s="101"/>
      <c r="F780" s="101"/>
      <c r="G780" s="101"/>
      <c r="H780" s="101"/>
    </row>
    <row r="781" spans="4:8" ht="14.25">
      <c r="D781" s="155"/>
      <c r="E781" s="101"/>
      <c r="F781" s="101"/>
      <c r="G781" s="101"/>
      <c r="H781" s="101"/>
    </row>
    <row r="782" spans="4:8" ht="14.25">
      <c r="D782" s="155"/>
      <c r="E782" s="101"/>
      <c r="F782" s="101"/>
      <c r="G782" s="101"/>
      <c r="H782" s="101"/>
    </row>
    <row r="783" spans="4:8" ht="14.25">
      <c r="D783" s="155"/>
      <c r="E783" s="101"/>
      <c r="F783" s="101"/>
      <c r="G783" s="101"/>
      <c r="H783" s="101"/>
    </row>
  </sheetData>
  <sheetProtection/>
  <mergeCells count="24">
    <mergeCell ref="B303:C303"/>
    <mergeCell ref="F6:F7"/>
    <mergeCell ref="D6:D7"/>
    <mergeCell ref="E6:E7"/>
    <mergeCell ref="B9:H9"/>
    <mergeCell ref="G6:H6"/>
    <mergeCell ref="F305:F306"/>
    <mergeCell ref="G305:H305"/>
    <mergeCell ref="B1:C1"/>
    <mergeCell ref="B3:H3"/>
    <mergeCell ref="B4:H4"/>
    <mergeCell ref="B5:C5"/>
    <mergeCell ref="B6:B7"/>
    <mergeCell ref="C6:C7"/>
    <mergeCell ref="F2:H2"/>
    <mergeCell ref="F1:H1"/>
    <mergeCell ref="B305:B306"/>
    <mergeCell ref="C305:C306"/>
    <mergeCell ref="D305:D306"/>
    <mergeCell ref="E305:E306"/>
    <mergeCell ref="B404:H404"/>
    <mergeCell ref="B400:C400"/>
    <mergeCell ref="B308:H308"/>
    <mergeCell ref="B401:C401"/>
  </mergeCells>
  <printOptions/>
  <pageMargins left="0.2755905511811024" right="0.2755905511811024" top="0.5" bottom="0.2755905511811024" header="0.5118110236220472" footer="0.35"/>
  <pageSetup fitToHeight="16" horizontalDpi="600" verticalDpi="600" orientation="portrait" pageOrder="overThenDown" paperSize="9" scale="71" r:id="rId1"/>
  <rowBreaks count="1" manualBreakCount="1">
    <brk id="3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28"/>
  <sheetViews>
    <sheetView workbookViewId="0" topLeftCell="B1">
      <selection activeCell="F8" sqref="F8"/>
    </sheetView>
  </sheetViews>
  <sheetFormatPr defaultColWidth="9.140625" defaultRowHeight="12.75"/>
  <cols>
    <col min="1" max="1" width="8.8515625" style="2" hidden="1" customWidth="1"/>
    <col min="2" max="2" width="10.8515625" style="3" customWidth="1"/>
    <col min="3" max="3" width="49.421875" style="2" customWidth="1"/>
    <col min="4" max="4" width="18.8515625" style="2" customWidth="1"/>
    <col min="5" max="5" width="17.28125" style="2" customWidth="1"/>
    <col min="6" max="6" width="16.421875" style="2" customWidth="1"/>
    <col min="7" max="8" width="12.574218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210"/>
      <c r="C1" s="210"/>
      <c r="D1" s="4"/>
      <c r="E1" s="4"/>
      <c r="F1" s="211" t="s">
        <v>185</v>
      </c>
      <c r="G1" s="212"/>
      <c r="H1" s="212"/>
      <c r="I1" s="1"/>
    </row>
    <row r="2" spans="1:9" ht="53.25" customHeight="1">
      <c r="A2" s="1"/>
      <c r="B2" s="5"/>
      <c r="C2" s="4"/>
      <c r="D2" s="4"/>
      <c r="E2" s="4"/>
      <c r="F2" s="189" t="s">
        <v>511</v>
      </c>
      <c r="G2" s="190"/>
      <c r="H2" s="190"/>
      <c r="I2" s="1"/>
    </row>
    <row r="3" spans="1:9" ht="42" customHeight="1">
      <c r="A3" s="1"/>
      <c r="B3" s="213" t="s">
        <v>497</v>
      </c>
      <c r="C3" s="213"/>
      <c r="D3" s="213"/>
      <c r="E3" s="213"/>
      <c r="F3" s="213"/>
      <c r="G3" s="213"/>
      <c r="H3" s="213"/>
      <c r="I3" s="1"/>
    </row>
    <row r="4" spans="1:9" ht="15" customHeight="1">
      <c r="A4" s="1"/>
      <c r="B4" s="214"/>
      <c r="C4" s="214"/>
      <c r="D4" s="214"/>
      <c r="E4" s="214"/>
      <c r="F4" s="214"/>
      <c r="G4" s="214"/>
      <c r="H4" s="214"/>
      <c r="I4" s="1"/>
    </row>
    <row r="5" spans="1:9" ht="12" customHeight="1">
      <c r="A5" s="1"/>
      <c r="B5" s="210"/>
      <c r="C5" s="210"/>
      <c r="D5" s="4"/>
      <c r="E5" s="4"/>
      <c r="F5" s="4"/>
      <c r="G5" s="4"/>
      <c r="H5" s="44" t="s">
        <v>187</v>
      </c>
      <c r="I5" s="1"/>
    </row>
    <row r="6" spans="1:9" s="7" customFormat="1" ht="13.5" customHeight="1">
      <c r="A6" s="6"/>
      <c r="B6" s="203" t="s">
        <v>0</v>
      </c>
      <c r="C6" s="203" t="s">
        <v>1</v>
      </c>
      <c r="D6" s="203" t="s">
        <v>508</v>
      </c>
      <c r="E6" s="203" t="s">
        <v>131</v>
      </c>
      <c r="F6" s="203" t="s">
        <v>491</v>
      </c>
      <c r="G6" s="205"/>
      <c r="H6" s="205"/>
      <c r="I6" s="6"/>
    </row>
    <row r="7" spans="1:9" s="7" customFormat="1" ht="75" customHeight="1">
      <c r="A7" s="6"/>
      <c r="B7" s="203"/>
      <c r="C7" s="203"/>
      <c r="D7" s="204"/>
      <c r="E7" s="204"/>
      <c r="F7" s="204"/>
      <c r="G7" s="9" t="s">
        <v>509</v>
      </c>
      <c r="H7" s="9" t="s">
        <v>135</v>
      </c>
      <c r="I7" s="6"/>
    </row>
    <row r="8" spans="1:9" s="25" customFormat="1" ht="17.25" customHeight="1">
      <c r="A8" s="22"/>
      <c r="B8" s="23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2"/>
    </row>
    <row r="9" spans="1:9" ht="22.5" customHeight="1">
      <c r="A9" s="1"/>
      <c r="B9" s="208" t="s">
        <v>136</v>
      </c>
      <c r="C9" s="209"/>
      <c r="D9" s="209"/>
      <c r="E9" s="209"/>
      <c r="F9" s="209"/>
      <c r="G9" s="209"/>
      <c r="H9" s="209"/>
      <c r="I9" s="1"/>
    </row>
    <row r="10" spans="1:9" ht="21.75" customHeight="1">
      <c r="A10" s="1"/>
      <c r="B10" s="28" t="s">
        <v>165</v>
      </c>
      <c r="C10" s="13" t="s">
        <v>166</v>
      </c>
      <c r="D10" s="26">
        <f>SUM(D11:D23)</f>
        <v>33800700</v>
      </c>
      <c r="E10" s="26">
        <f>SUM(E11:E23)</f>
        <v>31813555</v>
      </c>
      <c r="F10" s="26">
        <f>SUM(F11:F23)</f>
        <v>30691648.900000002</v>
      </c>
      <c r="G10" s="34">
        <f>F10/D10*100</f>
        <v>90.80181445946386</v>
      </c>
      <c r="H10" s="34">
        <f>F10/E10*100</f>
        <v>96.47349659602645</v>
      </c>
      <c r="I10" s="1"/>
    </row>
    <row r="11" spans="1:9" ht="21.75" customHeight="1">
      <c r="A11" s="1"/>
      <c r="B11" s="38" t="s">
        <v>6</v>
      </c>
      <c r="C11" s="37" t="s">
        <v>7</v>
      </c>
      <c r="D11" s="39">
        <v>26457100</v>
      </c>
      <c r="E11" s="39">
        <v>23308600</v>
      </c>
      <c r="F11" s="39">
        <v>23250468.19</v>
      </c>
      <c r="G11" s="40">
        <f aca="true" t="shared" si="0" ref="G11:G22">F11/D11*100</f>
        <v>87.87988173306977</v>
      </c>
      <c r="H11" s="40">
        <f aca="true" t="shared" si="1" ref="H11:H23">F11/E11*100</f>
        <v>99.75059930669367</v>
      </c>
      <c r="I11" s="1"/>
    </row>
    <row r="12" spans="1:9" ht="21.75" customHeight="1">
      <c r="A12" s="1"/>
      <c r="B12" s="38" t="s">
        <v>8</v>
      </c>
      <c r="C12" s="37" t="s">
        <v>9</v>
      </c>
      <c r="D12" s="39">
        <v>5155300</v>
      </c>
      <c r="E12" s="39">
        <v>4972330</v>
      </c>
      <c r="F12" s="39">
        <v>4789964.08</v>
      </c>
      <c r="G12" s="40">
        <f t="shared" si="0"/>
        <v>92.9133916551898</v>
      </c>
      <c r="H12" s="40">
        <f t="shared" si="1"/>
        <v>96.33238501869346</v>
      </c>
      <c r="I12" s="1"/>
    </row>
    <row r="13" spans="1:9" ht="21.75" customHeight="1">
      <c r="A13" s="1"/>
      <c r="B13" s="38" t="s">
        <v>10</v>
      </c>
      <c r="C13" s="37" t="s">
        <v>11</v>
      </c>
      <c r="D13" s="39">
        <v>175000</v>
      </c>
      <c r="E13" s="39">
        <v>210590</v>
      </c>
      <c r="F13" s="39">
        <v>152293.04</v>
      </c>
      <c r="G13" s="40">
        <f t="shared" si="0"/>
        <v>87.02459428571429</v>
      </c>
      <c r="H13" s="40">
        <f t="shared" si="1"/>
        <v>72.3173180113016</v>
      </c>
      <c r="I13" s="1"/>
    </row>
    <row r="14" spans="1:9" ht="21.75" customHeight="1">
      <c r="A14" s="1"/>
      <c r="B14" s="38" t="s">
        <v>12</v>
      </c>
      <c r="C14" s="37" t="s">
        <v>13</v>
      </c>
      <c r="D14" s="39">
        <v>218000</v>
      </c>
      <c r="E14" s="39">
        <v>874375</v>
      </c>
      <c r="F14" s="39">
        <v>828979.11</v>
      </c>
      <c r="G14" s="40">
        <f t="shared" si="0"/>
        <v>380.26564678899086</v>
      </c>
      <c r="H14" s="40">
        <f t="shared" si="1"/>
        <v>94.80818984989277</v>
      </c>
      <c r="I14" s="1"/>
    </row>
    <row r="15" spans="1:9" ht="21.75" customHeight="1">
      <c r="A15" s="1"/>
      <c r="B15" s="38" t="s">
        <v>14</v>
      </c>
      <c r="C15" s="37" t="s">
        <v>15</v>
      </c>
      <c r="D15" s="39">
        <v>7000</v>
      </c>
      <c r="E15" s="39">
        <v>10000</v>
      </c>
      <c r="F15" s="39">
        <v>7879.48</v>
      </c>
      <c r="G15" s="40">
        <f t="shared" si="0"/>
        <v>112.564</v>
      </c>
      <c r="H15" s="40">
        <f t="shared" si="1"/>
        <v>78.7948</v>
      </c>
      <c r="I15" s="1"/>
    </row>
    <row r="16" spans="1:9" ht="21.75" customHeight="1">
      <c r="A16" s="1"/>
      <c r="B16" s="38" t="s">
        <v>16</v>
      </c>
      <c r="C16" s="37" t="s">
        <v>17</v>
      </c>
      <c r="D16" s="39">
        <v>270000</v>
      </c>
      <c r="E16" s="39">
        <v>722200</v>
      </c>
      <c r="F16" s="39">
        <v>567897.26</v>
      </c>
      <c r="G16" s="40">
        <f t="shared" si="0"/>
        <v>210.3323185185185</v>
      </c>
      <c r="H16" s="40">
        <f t="shared" si="1"/>
        <v>78.63434782608695</v>
      </c>
      <c r="I16" s="1"/>
    </row>
    <row r="17" spans="1:9" ht="21.75" customHeight="1">
      <c r="A17" s="1"/>
      <c r="B17" s="38" t="s">
        <v>18</v>
      </c>
      <c r="C17" s="37" t="s">
        <v>19</v>
      </c>
      <c r="D17" s="39">
        <v>70000</v>
      </c>
      <c r="E17" s="39">
        <v>91000</v>
      </c>
      <c r="F17" s="39">
        <v>80841.48</v>
      </c>
      <c r="G17" s="40">
        <f t="shared" si="0"/>
        <v>115.48782857142857</v>
      </c>
      <c r="H17" s="40">
        <f t="shared" si="1"/>
        <v>88.8367912087912</v>
      </c>
      <c r="I17" s="1"/>
    </row>
    <row r="18" spans="1:9" ht="21.75" customHeight="1">
      <c r="A18" s="1"/>
      <c r="B18" s="38" t="s">
        <v>20</v>
      </c>
      <c r="C18" s="37" t="s">
        <v>21</v>
      </c>
      <c r="D18" s="39">
        <v>280000</v>
      </c>
      <c r="E18" s="39">
        <v>620000</v>
      </c>
      <c r="F18" s="39">
        <v>572228.4</v>
      </c>
      <c r="G18" s="40">
        <f t="shared" si="0"/>
        <v>204.3672857142857</v>
      </c>
      <c r="H18" s="40">
        <f t="shared" si="1"/>
        <v>92.29490322580645</v>
      </c>
      <c r="I18" s="1"/>
    </row>
    <row r="19" spans="1:9" ht="21.75" customHeight="1">
      <c r="A19" s="1"/>
      <c r="B19" s="38" t="s">
        <v>22</v>
      </c>
      <c r="C19" s="37" t="s">
        <v>23</v>
      </c>
      <c r="D19" s="39">
        <v>900000</v>
      </c>
      <c r="E19" s="39">
        <v>900000</v>
      </c>
      <c r="F19" s="39">
        <v>386112.49</v>
      </c>
      <c r="G19" s="40">
        <f t="shared" si="0"/>
        <v>42.90138777777778</v>
      </c>
      <c r="H19" s="40">
        <f t="shared" si="1"/>
        <v>42.90138777777778</v>
      </c>
      <c r="I19" s="1"/>
    </row>
    <row r="20" spans="1:9" ht="34.5" customHeight="1" hidden="1">
      <c r="A20" s="1"/>
      <c r="B20" s="38" t="s">
        <v>24</v>
      </c>
      <c r="C20" s="37" t="s">
        <v>25</v>
      </c>
      <c r="D20" s="39"/>
      <c r="E20" s="39"/>
      <c r="F20" s="39"/>
      <c r="G20" s="40" t="e">
        <f t="shared" si="0"/>
        <v>#DIV/0!</v>
      </c>
      <c r="H20" s="40" t="e">
        <f t="shared" si="1"/>
        <v>#DIV/0!</v>
      </c>
      <c r="I20" s="1"/>
    </row>
    <row r="21" spans="1:9" ht="37.5" customHeight="1">
      <c r="A21" s="1"/>
      <c r="B21" s="38" t="s">
        <v>26</v>
      </c>
      <c r="C21" s="37" t="s">
        <v>27</v>
      </c>
      <c r="D21" s="39">
        <v>100000</v>
      </c>
      <c r="E21" s="39">
        <v>79000</v>
      </c>
      <c r="F21" s="39">
        <v>29670</v>
      </c>
      <c r="G21" s="40">
        <f t="shared" si="0"/>
        <v>29.67</v>
      </c>
      <c r="H21" s="40">
        <f t="shared" si="1"/>
        <v>37.55696202531645</v>
      </c>
      <c r="I21" s="1"/>
    </row>
    <row r="22" spans="1:9" ht="37.5" customHeight="1">
      <c r="A22" s="1"/>
      <c r="B22" s="38" t="s">
        <v>32</v>
      </c>
      <c r="C22" s="37" t="s">
        <v>33</v>
      </c>
      <c r="D22" s="39">
        <v>168300</v>
      </c>
      <c r="E22" s="39">
        <v>13460</v>
      </c>
      <c r="F22" s="39">
        <v>13460</v>
      </c>
      <c r="G22" s="40">
        <f t="shared" si="0"/>
        <v>7.997623291740939</v>
      </c>
      <c r="H22" s="40">
        <f t="shared" si="1"/>
        <v>100</v>
      </c>
      <c r="I22" s="1"/>
    </row>
    <row r="23" spans="1:9" ht="21.75" customHeight="1">
      <c r="A23" s="1"/>
      <c r="B23" s="38" t="s">
        <v>28</v>
      </c>
      <c r="C23" s="37" t="s">
        <v>29</v>
      </c>
      <c r="D23" s="39">
        <v>0</v>
      </c>
      <c r="E23" s="39">
        <v>12000</v>
      </c>
      <c r="F23" s="39">
        <v>11855.37</v>
      </c>
      <c r="G23" s="40">
        <v>0</v>
      </c>
      <c r="H23" s="40">
        <f t="shared" si="1"/>
        <v>98.79475000000001</v>
      </c>
      <c r="I23" s="1"/>
    </row>
    <row r="24" spans="1:9" ht="21.75" customHeight="1">
      <c r="A24" s="1"/>
      <c r="B24" s="28" t="s">
        <v>167</v>
      </c>
      <c r="C24" s="13" t="s">
        <v>168</v>
      </c>
      <c r="D24" s="26">
        <f>SUM(D25:D40)</f>
        <v>197577341</v>
      </c>
      <c r="E24" s="26">
        <f>SUM(E25:E40)</f>
        <v>195464537.20999998</v>
      </c>
      <c r="F24" s="26">
        <f>SUM(F25:F40)</f>
        <v>192076255.57999998</v>
      </c>
      <c r="G24" s="34">
        <f>F24/D24*100</f>
        <v>97.21573061356261</v>
      </c>
      <c r="H24" s="34">
        <f>F24/E24*100</f>
        <v>98.26654917645766</v>
      </c>
      <c r="I24" s="1"/>
    </row>
    <row r="25" spans="1:9" ht="21.75" customHeight="1">
      <c r="A25" s="1"/>
      <c r="B25" s="38" t="s">
        <v>6</v>
      </c>
      <c r="C25" s="37" t="s">
        <v>7</v>
      </c>
      <c r="D25" s="39">
        <v>147421800</v>
      </c>
      <c r="E25" s="39">
        <v>133569013.21</v>
      </c>
      <c r="F25" s="39">
        <v>133453958.59</v>
      </c>
      <c r="G25" s="40">
        <f aca="true" t="shared" si="2" ref="G25:G96">F25/D25*100</f>
        <v>90.52525378878836</v>
      </c>
      <c r="H25" s="40">
        <f aca="true" t="shared" si="3" ref="H25:H96">F25/E25*100</f>
        <v>99.9138612936976</v>
      </c>
      <c r="I25" s="1"/>
    </row>
    <row r="26" spans="1:9" ht="21.75" customHeight="1">
      <c r="A26" s="1"/>
      <c r="B26" s="38" t="s">
        <v>8</v>
      </c>
      <c r="C26" s="37" t="s">
        <v>9</v>
      </c>
      <c r="D26" s="39">
        <v>32015941</v>
      </c>
      <c r="E26" s="39">
        <v>29384258</v>
      </c>
      <c r="F26" s="39">
        <v>29215738.17</v>
      </c>
      <c r="G26" s="40">
        <f t="shared" si="2"/>
        <v>91.25372316871774</v>
      </c>
      <c r="H26" s="40">
        <f t="shared" si="3"/>
        <v>99.42649622120797</v>
      </c>
      <c r="I26" s="1"/>
    </row>
    <row r="27" spans="1:9" ht="21.75" customHeight="1">
      <c r="A27" s="1"/>
      <c r="B27" s="38" t="s">
        <v>10</v>
      </c>
      <c r="C27" s="37" t="s">
        <v>11</v>
      </c>
      <c r="D27" s="39">
        <v>716500</v>
      </c>
      <c r="E27" s="39">
        <v>2222128</v>
      </c>
      <c r="F27" s="39">
        <v>2215172.38</v>
      </c>
      <c r="G27" s="40">
        <f t="shared" si="2"/>
        <v>309.1657194696441</v>
      </c>
      <c r="H27" s="40">
        <f t="shared" si="3"/>
        <v>99.68698382811431</v>
      </c>
      <c r="I27" s="1"/>
    </row>
    <row r="28" spans="1:9" ht="21.75" customHeight="1" hidden="1">
      <c r="A28" s="1"/>
      <c r="B28" s="38" t="s">
        <v>74</v>
      </c>
      <c r="C28" s="37" t="s">
        <v>75</v>
      </c>
      <c r="D28" s="39"/>
      <c r="E28" s="39"/>
      <c r="F28" s="39"/>
      <c r="G28" s="40" t="e">
        <f t="shared" si="2"/>
        <v>#DIV/0!</v>
      </c>
      <c r="H28" s="40" t="e">
        <f t="shared" si="3"/>
        <v>#DIV/0!</v>
      </c>
      <c r="I28" s="1"/>
    </row>
    <row r="29" spans="1:9" ht="21.75" customHeight="1">
      <c r="A29" s="1"/>
      <c r="B29" s="38" t="s">
        <v>76</v>
      </c>
      <c r="C29" s="37" t="s">
        <v>77</v>
      </c>
      <c r="D29" s="39">
        <v>1100000</v>
      </c>
      <c r="E29" s="39">
        <v>1160777</v>
      </c>
      <c r="F29" s="39">
        <v>1042899.76</v>
      </c>
      <c r="G29" s="40">
        <f t="shared" si="2"/>
        <v>94.80906909090909</v>
      </c>
      <c r="H29" s="40">
        <f t="shared" si="3"/>
        <v>89.8449710840239</v>
      </c>
      <c r="I29" s="1"/>
    </row>
    <row r="30" spans="1:9" ht="21.75" customHeight="1">
      <c r="A30" s="1"/>
      <c r="B30" s="38" t="s">
        <v>12</v>
      </c>
      <c r="C30" s="37" t="s">
        <v>13</v>
      </c>
      <c r="D30" s="39">
        <v>575200</v>
      </c>
      <c r="E30" s="39">
        <v>926995</v>
      </c>
      <c r="F30" s="39">
        <v>796667.12</v>
      </c>
      <c r="G30" s="40">
        <f t="shared" si="2"/>
        <v>138.50262865090403</v>
      </c>
      <c r="H30" s="40">
        <f t="shared" si="3"/>
        <v>85.94082168727986</v>
      </c>
      <c r="I30" s="1"/>
    </row>
    <row r="31" spans="1:9" ht="21.75" customHeight="1" hidden="1">
      <c r="A31" s="1"/>
      <c r="B31" s="38" t="s">
        <v>14</v>
      </c>
      <c r="C31" s="37" t="s">
        <v>15</v>
      </c>
      <c r="D31" s="39"/>
      <c r="E31" s="39"/>
      <c r="F31" s="39"/>
      <c r="G31" s="40" t="e">
        <f t="shared" si="2"/>
        <v>#DIV/0!</v>
      </c>
      <c r="H31" s="40" t="e">
        <f t="shared" si="3"/>
        <v>#DIV/0!</v>
      </c>
      <c r="I31" s="1"/>
    </row>
    <row r="32" spans="1:9" ht="21.75" customHeight="1">
      <c r="A32" s="1"/>
      <c r="B32" s="38" t="s">
        <v>16</v>
      </c>
      <c r="C32" s="37" t="s">
        <v>17</v>
      </c>
      <c r="D32" s="39">
        <v>7998300</v>
      </c>
      <c r="E32" s="39">
        <v>17467000</v>
      </c>
      <c r="F32" s="39">
        <v>16953353.8</v>
      </c>
      <c r="G32" s="40">
        <f t="shared" si="2"/>
        <v>211.96196441743874</v>
      </c>
      <c r="H32" s="40">
        <f t="shared" si="3"/>
        <v>97.05933360050382</v>
      </c>
      <c r="I32" s="1"/>
    </row>
    <row r="33" spans="1:9" ht="21.75" customHeight="1">
      <c r="A33" s="1"/>
      <c r="B33" s="38" t="s">
        <v>18</v>
      </c>
      <c r="C33" s="37" t="s">
        <v>19</v>
      </c>
      <c r="D33" s="39">
        <v>176000</v>
      </c>
      <c r="E33" s="39">
        <v>349236</v>
      </c>
      <c r="F33" s="39">
        <v>336597.91</v>
      </c>
      <c r="G33" s="40">
        <f t="shared" si="2"/>
        <v>191.24881249999999</v>
      </c>
      <c r="H33" s="40">
        <f t="shared" si="3"/>
        <v>96.38121785841093</v>
      </c>
      <c r="I33" s="1"/>
    </row>
    <row r="34" spans="1:9" ht="21.75" customHeight="1">
      <c r="A34" s="1"/>
      <c r="B34" s="38" t="s">
        <v>20</v>
      </c>
      <c r="C34" s="37" t="s">
        <v>21</v>
      </c>
      <c r="D34" s="39">
        <v>1707800</v>
      </c>
      <c r="E34" s="39">
        <v>2567068</v>
      </c>
      <c r="F34" s="39">
        <v>2119300.48</v>
      </c>
      <c r="G34" s="40">
        <f t="shared" si="2"/>
        <v>124.09535542803607</v>
      </c>
      <c r="H34" s="40">
        <f t="shared" si="3"/>
        <v>82.55723962123325</v>
      </c>
      <c r="I34" s="1"/>
    </row>
    <row r="35" spans="1:9" ht="21.75" customHeight="1">
      <c r="A35" s="1"/>
      <c r="B35" s="38" t="s">
        <v>22</v>
      </c>
      <c r="C35" s="37" t="s">
        <v>23</v>
      </c>
      <c r="D35" s="39">
        <v>5301500</v>
      </c>
      <c r="E35" s="39">
        <v>5943401</v>
      </c>
      <c r="F35" s="39">
        <v>4554629.28</v>
      </c>
      <c r="G35" s="40">
        <f t="shared" si="2"/>
        <v>85.91208676789589</v>
      </c>
      <c r="H35" s="40">
        <f t="shared" si="3"/>
        <v>76.63338347858407</v>
      </c>
      <c r="I35" s="1"/>
    </row>
    <row r="36" spans="1:9" ht="36" customHeight="1">
      <c r="A36" s="1"/>
      <c r="B36" s="38" t="s">
        <v>24</v>
      </c>
      <c r="C36" s="37" t="s">
        <v>25</v>
      </c>
      <c r="D36" s="39">
        <v>72700</v>
      </c>
      <c r="E36" s="39">
        <v>869690</v>
      </c>
      <c r="F36" s="39">
        <v>523852.73</v>
      </c>
      <c r="G36" s="40">
        <f t="shared" si="2"/>
        <v>720.5677166437414</v>
      </c>
      <c r="H36" s="40">
        <f t="shared" si="3"/>
        <v>60.23442031068541</v>
      </c>
      <c r="I36" s="1"/>
    </row>
    <row r="37" spans="1:9" ht="21.75" customHeight="1">
      <c r="A37" s="1"/>
      <c r="B37" s="38" t="s">
        <v>78</v>
      </c>
      <c r="C37" s="37" t="s">
        <v>79</v>
      </c>
      <c r="D37" s="39">
        <v>130000</v>
      </c>
      <c r="E37" s="39">
        <v>537935</v>
      </c>
      <c r="F37" s="39">
        <v>527850.9</v>
      </c>
      <c r="G37" s="40">
        <f t="shared" si="2"/>
        <v>406.03915384615385</v>
      </c>
      <c r="H37" s="40">
        <f t="shared" si="3"/>
        <v>98.1254054857929</v>
      </c>
      <c r="I37" s="1"/>
    </row>
    <row r="38" spans="1:9" ht="30.75" customHeight="1">
      <c r="A38" s="1"/>
      <c r="B38" s="38" t="s">
        <v>26</v>
      </c>
      <c r="C38" s="37" t="s">
        <v>27</v>
      </c>
      <c r="D38" s="39">
        <v>300000</v>
      </c>
      <c r="E38" s="39">
        <v>271100</v>
      </c>
      <c r="F38" s="39">
        <v>269092</v>
      </c>
      <c r="G38" s="40">
        <f t="shared" si="2"/>
        <v>89.69733333333333</v>
      </c>
      <c r="H38" s="40">
        <f t="shared" si="3"/>
        <v>99.25931390630764</v>
      </c>
      <c r="I38" s="1"/>
    </row>
    <row r="39" spans="1:9" ht="21.75" customHeight="1">
      <c r="A39" s="1"/>
      <c r="B39" s="38" t="s">
        <v>40</v>
      </c>
      <c r="C39" s="37" t="s">
        <v>41</v>
      </c>
      <c r="D39" s="39">
        <v>59100</v>
      </c>
      <c r="E39" s="39">
        <v>59100</v>
      </c>
      <c r="F39" s="39">
        <v>51950</v>
      </c>
      <c r="G39" s="40">
        <f t="shared" si="2"/>
        <v>87.90186125211505</v>
      </c>
      <c r="H39" s="40">
        <f t="shared" si="3"/>
        <v>87.90186125211505</v>
      </c>
      <c r="I39" s="1"/>
    </row>
    <row r="40" spans="1:9" ht="21.75" customHeight="1">
      <c r="A40" s="1"/>
      <c r="B40" s="38" t="s">
        <v>28</v>
      </c>
      <c r="C40" s="37" t="s">
        <v>29</v>
      </c>
      <c r="D40" s="39">
        <v>2500</v>
      </c>
      <c r="E40" s="39">
        <v>136836</v>
      </c>
      <c r="F40" s="39">
        <v>15192.46</v>
      </c>
      <c r="G40" s="40">
        <f t="shared" si="2"/>
        <v>607.6984</v>
      </c>
      <c r="H40" s="40">
        <f t="shared" si="3"/>
        <v>11.102677657926275</v>
      </c>
      <c r="I40" s="1"/>
    </row>
    <row r="41" spans="1:9" ht="21.75" customHeight="1">
      <c r="A41" s="1"/>
      <c r="B41" s="28" t="s">
        <v>169</v>
      </c>
      <c r="C41" s="13" t="s">
        <v>170</v>
      </c>
      <c r="D41" s="15">
        <f>SUM(D42:D44)</f>
        <v>5875000</v>
      </c>
      <c r="E41" s="15">
        <f>SUM(E42:E44)</f>
        <v>9569719</v>
      </c>
      <c r="F41" s="15">
        <f>SUM(F42:F44)</f>
        <v>9210224.34</v>
      </c>
      <c r="G41" s="34">
        <f t="shared" si="2"/>
        <v>156.769776</v>
      </c>
      <c r="H41" s="34">
        <f t="shared" si="3"/>
        <v>96.2434146707965</v>
      </c>
      <c r="I41" s="1"/>
    </row>
    <row r="42" spans="1:9" ht="37.5" customHeight="1">
      <c r="A42" s="1"/>
      <c r="B42" s="38" t="s">
        <v>26</v>
      </c>
      <c r="C42" s="37" t="s">
        <v>27</v>
      </c>
      <c r="D42" s="16">
        <v>50000</v>
      </c>
      <c r="E42" s="16">
        <v>150000</v>
      </c>
      <c r="F42" s="16">
        <v>48090</v>
      </c>
      <c r="G42" s="40">
        <f t="shared" si="2"/>
        <v>96.17999999999999</v>
      </c>
      <c r="H42" s="40">
        <f t="shared" si="3"/>
        <v>32.06</v>
      </c>
      <c r="I42" s="1"/>
    </row>
    <row r="43" spans="1:9" ht="36" customHeight="1">
      <c r="A43" s="1"/>
      <c r="B43" s="38" t="s">
        <v>32</v>
      </c>
      <c r="C43" s="37" t="s">
        <v>33</v>
      </c>
      <c r="D43" s="16">
        <v>5825000</v>
      </c>
      <c r="E43" s="16">
        <v>9419719</v>
      </c>
      <c r="F43" s="16">
        <v>9162134.34</v>
      </c>
      <c r="G43" s="40">
        <f t="shared" si="2"/>
        <v>157.2898599141631</v>
      </c>
      <c r="H43" s="40">
        <f t="shared" si="3"/>
        <v>97.26547405501161</v>
      </c>
      <c r="I43" s="1"/>
    </row>
    <row r="44" spans="1:9" ht="21.75" customHeight="1" hidden="1">
      <c r="A44" s="1"/>
      <c r="B44" s="38" t="s">
        <v>40</v>
      </c>
      <c r="C44" s="37" t="s">
        <v>41</v>
      </c>
      <c r="D44" s="16"/>
      <c r="E44" s="16"/>
      <c r="F44" s="16"/>
      <c r="G44" s="40" t="e">
        <f t="shared" si="2"/>
        <v>#DIV/0!</v>
      </c>
      <c r="H44" s="40" t="e">
        <f t="shared" si="3"/>
        <v>#DIV/0!</v>
      </c>
      <c r="I44" s="1"/>
    </row>
    <row r="45" spans="1:9" ht="21.75" customHeight="1">
      <c r="A45" s="1"/>
      <c r="B45" s="28" t="s">
        <v>171</v>
      </c>
      <c r="C45" s="13" t="s">
        <v>172</v>
      </c>
      <c r="D45" s="15">
        <f>SUM(D46:D55)</f>
        <v>13474000</v>
      </c>
      <c r="E45" s="15">
        <f>SUM(E46:E55)</f>
        <v>14911215</v>
      </c>
      <c r="F45" s="15">
        <f>SUM(F46:F55)</f>
        <v>14610231.32</v>
      </c>
      <c r="G45" s="34">
        <f t="shared" si="2"/>
        <v>108.43276918509723</v>
      </c>
      <c r="H45" s="34">
        <f t="shared" si="3"/>
        <v>97.98149459986996</v>
      </c>
      <c r="I45" s="1"/>
    </row>
    <row r="46" spans="1:9" ht="21.75" customHeight="1">
      <c r="A46" s="1"/>
      <c r="B46" s="38" t="s">
        <v>6</v>
      </c>
      <c r="C46" s="37" t="s">
        <v>7</v>
      </c>
      <c r="D46" s="16">
        <v>1324700</v>
      </c>
      <c r="E46" s="16">
        <v>1485700</v>
      </c>
      <c r="F46" s="16">
        <v>1485579.36</v>
      </c>
      <c r="G46" s="40">
        <f>F46/D46*100</f>
        <v>112.14458820865103</v>
      </c>
      <c r="H46" s="40">
        <f>F46/E46*100</f>
        <v>99.99187992192233</v>
      </c>
      <c r="I46" s="1"/>
    </row>
    <row r="47" spans="1:9" ht="21.75" customHeight="1">
      <c r="A47" s="1"/>
      <c r="B47" s="38" t="s">
        <v>8</v>
      </c>
      <c r="C47" s="37" t="s">
        <v>9</v>
      </c>
      <c r="D47" s="16">
        <v>291400</v>
      </c>
      <c r="E47" s="16">
        <v>282400</v>
      </c>
      <c r="F47" s="16">
        <v>276300.54</v>
      </c>
      <c r="G47" s="40">
        <f>F47/D47*100</f>
        <v>94.8183047357584</v>
      </c>
      <c r="H47" s="40">
        <f>F47/E47*100</f>
        <v>97.8401345609065</v>
      </c>
      <c r="I47" s="1"/>
    </row>
    <row r="48" spans="1:9" ht="21.75" customHeight="1">
      <c r="A48" s="1"/>
      <c r="B48" s="38" t="s">
        <v>10</v>
      </c>
      <c r="C48" s="37" t="s">
        <v>11</v>
      </c>
      <c r="D48" s="16">
        <v>30000</v>
      </c>
      <c r="E48" s="16">
        <v>3000</v>
      </c>
      <c r="F48" s="16">
        <v>2472</v>
      </c>
      <c r="G48" s="40">
        <f>F48/D48*100</f>
        <v>8.24</v>
      </c>
      <c r="H48" s="40">
        <f>F48/E48*100</f>
        <v>82.39999999999999</v>
      </c>
      <c r="I48" s="1"/>
    </row>
    <row r="49" spans="1:9" ht="21.75" customHeight="1">
      <c r="A49" s="1"/>
      <c r="B49" s="38" t="s">
        <v>12</v>
      </c>
      <c r="C49" s="37" t="s">
        <v>13</v>
      </c>
      <c r="D49" s="16">
        <v>5000</v>
      </c>
      <c r="E49" s="16">
        <v>5000</v>
      </c>
      <c r="F49" s="16">
        <v>0</v>
      </c>
      <c r="G49" s="40">
        <f>F49/D49*100</f>
        <v>0</v>
      </c>
      <c r="H49" s="40">
        <f>F49/E49*100</f>
        <v>0</v>
      </c>
      <c r="I49" s="1"/>
    </row>
    <row r="50" spans="1:9" ht="21.75" customHeight="1">
      <c r="A50" s="1"/>
      <c r="B50" s="38" t="s">
        <v>16</v>
      </c>
      <c r="C50" s="37" t="s">
        <v>17</v>
      </c>
      <c r="D50" s="16">
        <v>5500</v>
      </c>
      <c r="E50" s="16">
        <v>0</v>
      </c>
      <c r="F50" s="16">
        <v>0</v>
      </c>
      <c r="G50" s="40">
        <f t="shared" si="2"/>
        <v>0</v>
      </c>
      <c r="H50" s="40">
        <v>0</v>
      </c>
      <c r="I50" s="1"/>
    </row>
    <row r="51" spans="1:9" ht="21.75" customHeight="1">
      <c r="A51" s="1"/>
      <c r="B51" s="38" t="s">
        <v>18</v>
      </c>
      <c r="C51" s="37" t="s">
        <v>19</v>
      </c>
      <c r="D51" s="16">
        <v>1000</v>
      </c>
      <c r="E51" s="16">
        <v>0</v>
      </c>
      <c r="F51" s="16">
        <v>0</v>
      </c>
      <c r="G51" s="40">
        <f>F51/D51*100</f>
        <v>0</v>
      </c>
      <c r="H51" s="40">
        <v>0</v>
      </c>
      <c r="I51" s="1"/>
    </row>
    <row r="52" spans="1:9" ht="21.75" customHeight="1">
      <c r="A52" s="1"/>
      <c r="B52" s="38" t="s">
        <v>20</v>
      </c>
      <c r="C52" s="37" t="s">
        <v>21</v>
      </c>
      <c r="D52" s="16">
        <v>3500</v>
      </c>
      <c r="E52" s="16">
        <v>0</v>
      </c>
      <c r="F52" s="16">
        <v>0</v>
      </c>
      <c r="G52" s="40">
        <f>F52/D52*100</f>
        <v>0</v>
      </c>
      <c r="H52" s="40">
        <v>0</v>
      </c>
      <c r="I52" s="1"/>
    </row>
    <row r="53" spans="1:9" ht="39" customHeight="1">
      <c r="A53" s="1"/>
      <c r="B53" s="38" t="s">
        <v>26</v>
      </c>
      <c r="C53" s="37" t="s">
        <v>27</v>
      </c>
      <c r="D53" s="16">
        <v>55000</v>
      </c>
      <c r="E53" s="16">
        <v>356500</v>
      </c>
      <c r="F53" s="16">
        <v>118450</v>
      </c>
      <c r="G53" s="40">
        <f>F53/D53*100</f>
        <v>215.36363636363637</v>
      </c>
      <c r="H53" s="40">
        <v>0</v>
      </c>
      <c r="I53" s="1"/>
    </row>
    <row r="54" spans="1:9" ht="39" customHeight="1">
      <c r="A54" s="1"/>
      <c r="B54" s="38" t="s">
        <v>32</v>
      </c>
      <c r="C54" s="37" t="s">
        <v>33</v>
      </c>
      <c r="D54" s="16">
        <v>10257200</v>
      </c>
      <c r="E54" s="16">
        <v>10907200</v>
      </c>
      <c r="F54" s="16">
        <v>10903523.1</v>
      </c>
      <c r="G54" s="40">
        <f t="shared" si="2"/>
        <v>106.30116503529227</v>
      </c>
      <c r="H54" s="40">
        <f t="shared" si="3"/>
        <v>99.96628924013496</v>
      </c>
      <c r="I54" s="1"/>
    </row>
    <row r="55" spans="1:9" ht="21.75" customHeight="1">
      <c r="A55" s="1"/>
      <c r="B55" s="38" t="s">
        <v>40</v>
      </c>
      <c r="C55" s="37" t="s">
        <v>41</v>
      </c>
      <c r="D55" s="16">
        <v>1500700</v>
      </c>
      <c r="E55" s="16">
        <v>1871415</v>
      </c>
      <c r="F55" s="16">
        <v>1823906.32</v>
      </c>
      <c r="G55" s="40">
        <f t="shared" si="2"/>
        <v>121.53703738255481</v>
      </c>
      <c r="H55" s="40">
        <f t="shared" si="3"/>
        <v>97.46134983421636</v>
      </c>
      <c r="I55" s="1"/>
    </row>
    <row r="56" spans="1:9" ht="21.75" customHeight="1">
      <c r="A56" s="1"/>
      <c r="B56" s="28" t="s">
        <v>173</v>
      </c>
      <c r="C56" s="13" t="s">
        <v>174</v>
      </c>
      <c r="D56" s="15">
        <f>SUM(D57:D69)</f>
        <v>14593900</v>
      </c>
      <c r="E56" s="15">
        <f>SUM(E57:E69)</f>
        <v>12031648</v>
      </c>
      <c r="F56" s="15">
        <f>SUM(F57:F69)</f>
        <v>11714533.440000003</v>
      </c>
      <c r="G56" s="34">
        <f t="shared" si="2"/>
        <v>80.27006790508365</v>
      </c>
      <c r="H56" s="34">
        <f t="shared" si="3"/>
        <v>97.36432980752099</v>
      </c>
      <c r="I56" s="1"/>
    </row>
    <row r="57" spans="1:9" ht="21.75" customHeight="1">
      <c r="A57" s="1"/>
      <c r="B57" s="38" t="s">
        <v>6</v>
      </c>
      <c r="C57" s="37" t="s">
        <v>7</v>
      </c>
      <c r="D57" s="16">
        <v>10236500</v>
      </c>
      <c r="E57" s="16">
        <v>8106251</v>
      </c>
      <c r="F57" s="16">
        <v>8074856.32</v>
      </c>
      <c r="G57" s="40">
        <f t="shared" si="2"/>
        <v>78.8829807062961</v>
      </c>
      <c r="H57" s="40">
        <f t="shared" si="3"/>
        <v>99.6127102405292</v>
      </c>
      <c r="I57" s="1"/>
    </row>
    <row r="58" spans="1:9" ht="21.75" customHeight="1">
      <c r="A58" s="1"/>
      <c r="B58" s="38" t="s">
        <v>8</v>
      </c>
      <c r="C58" s="37" t="s">
        <v>9</v>
      </c>
      <c r="D58" s="16">
        <v>2648100</v>
      </c>
      <c r="E58" s="16">
        <v>2322100</v>
      </c>
      <c r="F58" s="16">
        <v>2292693.55</v>
      </c>
      <c r="G58" s="40">
        <f t="shared" si="2"/>
        <v>86.57881311128733</v>
      </c>
      <c r="H58" s="40">
        <f t="shared" si="3"/>
        <v>98.7336268894535</v>
      </c>
      <c r="I58" s="1"/>
    </row>
    <row r="59" spans="1:9" ht="21.75" customHeight="1">
      <c r="A59" s="1"/>
      <c r="B59" s="38" t="s">
        <v>10</v>
      </c>
      <c r="C59" s="37" t="s">
        <v>11</v>
      </c>
      <c r="D59" s="16">
        <v>38000</v>
      </c>
      <c r="E59" s="16">
        <v>14790</v>
      </c>
      <c r="F59" s="16">
        <v>14751</v>
      </c>
      <c r="G59" s="40">
        <f t="shared" si="2"/>
        <v>38.81842105263158</v>
      </c>
      <c r="H59" s="40">
        <f t="shared" si="3"/>
        <v>99.73630831643003</v>
      </c>
      <c r="I59" s="1"/>
    </row>
    <row r="60" spans="1:9" ht="21.75" customHeight="1">
      <c r="A60" s="1"/>
      <c r="B60" s="38" t="s">
        <v>12</v>
      </c>
      <c r="C60" s="37" t="s">
        <v>13</v>
      </c>
      <c r="D60" s="16">
        <v>49200</v>
      </c>
      <c r="E60" s="16">
        <v>41710</v>
      </c>
      <c r="F60" s="16">
        <v>39569.63</v>
      </c>
      <c r="G60" s="40">
        <f t="shared" si="2"/>
        <v>80.42607723577235</v>
      </c>
      <c r="H60" s="40">
        <f t="shared" si="3"/>
        <v>94.86844881323422</v>
      </c>
      <c r="I60" s="1"/>
    </row>
    <row r="61" spans="1:9" ht="21.75" customHeight="1" hidden="1">
      <c r="A61" s="1"/>
      <c r="B61" s="38" t="s">
        <v>14</v>
      </c>
      <c r="C61" s="37" t="s">
        <v>15</v>
      </c>
      <c r="D61" s="16"/>
      <c r="E61" s="16"/>
      <c r="F61" s="16"/>
      <c r="G61" s="40" t="e">
        <f aca="true" t="shared" si="4" ref="G61:G66">F61/D61*100</f>
        <v>#DIV/0!</v>
      </c>
      <c r="H61" s="40" t="e">
        <f aca="true" t="shared" si="5" ref="H61:H66">F61/E61*100</f>
        <v>#DIV/0!</v>
      </c>
      <c r="I61" s="1"/>
    </row>
    <row r="62" spans="1:9" ht="21.75" customHeight="1">
      <c r="A62" s="1"/>
      <c r="B62" s="38" t="s">
        <v>16</v>
      </c>
      <c r="C62" s="37" t="s">
        <v>17</v>
      </c>
      <c r="D62" s="16">
        <v>1437400</v>
      </c>
      <c r="E62" s="16">
        <v>1354997</v>
      </c>
      <c r="F62" s="16">
        <v>1152525.07</v>
      </c>
      <c r="G62" s="40">
        <f t="shared" si="4"/>
        <v>80.18123486851259</v>
      </c>
      <c r="H62" s="40">
        <f t="shared" si="5"/>
        <v>85.05738905694994</v>
      </c>
      <c r="I62" s="1"/>
    </row>
    <row r="63" spans="1:9" ht="21.75" customHeight="1">
      <c r="A63" s="1"/>
      <c r="B63" s="38" t="s">
        <v>18</v>
      </c>
      <c r="C63" s="37" t="s">
        <v>19</v>
      </c>
      <c r="D63" s="16">
        <v>16300</v>
      </c>
      <c r="E63" s="16">
        <v>11800</v>
      </c>
      <c r="F63" s="16">
        <v>11615.47</v>
      </c>
      <c r="G63" s="40">
        <f t="shared" si="4"/>
        <v>71.26055214723927</v>
      </c>
      <c r="H63" s="40">
        <f t="shared" si="5"/>
        <v>98.43618644067796</v>
      </c>
      <c r="I63" s="1"/>
    </row>
    <row r="64" spans="1:9" ht="21.75" customHeight="1">
      <c r="A64" s="1"/>
      <c r="B64" s="38" t="s">
        <v>20</v>
      </c>
      <c r="C64" s="37" t="s">
        <v>21</v>
      </c>
      <c r="D64" s="16">
        <v>71600</v>
      </c>
      <c r="E64" s="16">
        <v>79100</v>
      </c>
      <c r="F64" s="16">
        <v>52764.3</v>
      </c>
      <c r="G64" s="40">
        <f t="shared" si="4"/>
        <v>73.693156424581</v>
      </c>
      <c r="H64" s="40">
        <f t="shared" si="5"/>
        <v>66.70581542351455</v>
      </c>
      <c r="I64" s="1"/>
    </row>
    <row r="65" spans="1:9" ht="31.5" customHeight="1">
      <c r="A65" s="1"/>
      <c r="B65" s="38" t="s">
        <v>24</v>
      </c>
      <c r="C65" s="37" t="s">
        <v>25</v>
      </c>
      <c r="D65" s="16">
        <v>1500</v>
      </c>
      <c r="E65" s="16">
        <v>4100</v>
      </c>
      <c r="F65" s="16">
        <v>3586.1</v>
      </c>
      <c r="G65" s="40">
        <f t="shared" si="4"/>
        <v>239.07333333333332</v>
      </c>
      <c r="H65" s="40">
        <f t="shared" si="5"/>
        <v>87.46585365853659</v>
      </c>
      <c r="I65" s="1"/>
    </row>
    <row r="66" spans="1:9" ht="31.5" customHeight="1">
      <c r="A66" s="1"/>
      <c r="B66" s="38" t="s">
        <v>26</v>
      </c>
      <c r="C66" s="37" t="s">
        <v>27</v>
      </c>
      <c r="D66" s="16">
        <v>30000</v>
      </c>
      <c r="E66" s="16">
        <v>28400</v>
      </c>
      <c r="F66" s="16">
        <v>3860</v>
      </c>
      <c r="G66" s="40">
        <f t="shared" si="4"/>
        <v>12.866666666666667</v>
      </c>
      <c r="H66" s="40">
        <f t="shared" si="5"/>
        <v>13.59154929577465</v>
      </c>
      <c r="I66" s="1"/>
    </row>
    <row r="67" spans="1:9" ht="31.5" customHeight="1" hidden="1">
      <c r="A67" s="1"/>
      <c r="B67" s="38" t="s">
        <v>32</v>
      </c>
      <c r="C67" s="37" t="s">
        <v>33</v>
      </c>
      <c r="D67" s="16"/>
      <c r="E67" s="16"/>
      <c r="F67" s="16"/>
      <c r="G67" s="40" t="e">
        <f t="shared" si="2"/>
        <v>#DIV/0!</v>
      </c>
      <c r="H67" s="40" t="e">
        <f t="shared" si="3"/>
        <v>#DIV/0!</v>
      </c>
      <c r="I67" s="1"/>
    </row>
    <row r="68" spans="1:9" ht="21.75" customHeight="1">
      <c r="A68" s="1"/>
      <c r="B68" s="38" t="s">
        <v>40</v>
      </c>
      <c r="C68" s="37" t="s">
        <v>41</v>
      </c>
      <c r="D68" s="16">
        <v>65300</v>
      </c>
      <c r="E68" s="16">
        <v>68300</v>
      </c>
      <c r="F68" s="16">
        <v>68300</v>
      </c>
      <c r="G68" s="40">
        <f t="shared" si="2"/>
        <v>104.59418070444104</v>
      </c>
      <c r="H68" s="40">
        <f t="shared" si="3"/>
        <v>100</v>
      </c>
      <c r="I68" s="1"/>
    </row>
    <row r="69" spans="1:9" ht="21.75" customHeight="1">
      <c r="A69" s="1"/>
      <c r="B69" s="38" t="s">
        <v>28</v>
      </c>
      <c r="C69" s="37" t="s">
        <v>29</v>
      </c>
      <c r="D69" s="16">
        <v>0</v>
      </c>
      <c r="E69" s="16">
        <v>100</v>
      </c>
      <c r="F69" s="16">
        <v>12</v>
      </c>
      <c r="G69" s="40">
        <v>0</v>
      </c>
      <c r="H69" s="40">
        <f t="shared" si="3"/>
        <v>12</v>
      </c>
      <c r="I69" s="1"/>
    </row>
    <row r="70" spans="1:9" ht="21.75" customHeight="1">
      <c r="A70" s="1"/>
      <c r="B70" s="28" t="s">
        <v>175</v>
      </c>
      <c r="C70" s="13" t="s">
        <v>176</v>
      </c>
      <c r="D70" s="15">
        <f>SUM(D71:D80)</f>
        <v>2845400</v>
      </c>
      <c r="E70" s="15">
        <f>SUM(E71:E80)</f>
        <v>2057801</v>
      </c>
      <c r="F70" s="15">
        <f>SUM(F71:F80)</f>
        <v>2035803.44</v>
      </c>
      <c r="G70" s="34">
        <f t="shared" si="2"/>
        <v>71.54717930695156</v>
      </c>
      <c r="H70" s="34">
        <f t="shared" si="3"/>
        <v>98.93101616725815</v>
      </c>
      <c r="I70" s="1"/>
    </row>
    <row r="71" spans="1:9" ht="21.75" customHeight="1">
      <c r="A71" s="1"/>
      <c r="B71" s="38" t="s">
        <v>6</v>
      </c>
      <c r="C71" s="37" t="s">
        <v>7</v>
      </c>
      <c r="D71" s="16">
        <v>1187100</v>
      </c>
      <c r="E71" s="16">
        <v>1653901</v>
      </c>
      <c r="F71" s="16">
        <v>1650089.11</v>
      </c>
      <c r="G71" s="40">
        <f t="shared" si="2"/>
        <v>139.00169404430966</v>
      </c>
      <c r="H71" s="40">
        <f t="shared" si="3"/>
        <v>99.76952127122483</v>
      </c>
      <c r="I71" s="1"/>
    </row>
    <row r="72" spans="1:9" ht="21.75" customHeight="1">
      <c r="A72" s="1"/>
      <c r="B72" s="38" t="s">
        <v>8</v>
      </c>
      <c r="C72" s="37" t="s">
        <v>9</v>
      </c>
      <c r="D72" s="16">
        <v>228100</v>
      </c>
      <c r="E72" s="16">
        <v>326200</v>
      </c>
      <c r="F72" s="16">
        <v>320732.48</v>
      </c>
      <c r="G72" s="40">
        <f t="shared" si="2"/>
        <v>140.61046909250328</v>
      </c>
      <c r="H72" s="40">
        <f t="shared" si="3"/>
        <v>98.3238749233599</v>
      </c>
      <c r="I72" s="1"/>
    </row>
    <row r="73" spans="1:9" ht="21.75" customHeight="1">
      <c r="A73" s="1"/>
      <c r="B73" s="38" t="s">
        <v>10</v>
      </c>
      <c r="C73" s="37" t="s">
        <v>11</v>
      </c>
      <c r="D73" s="16">
        <v>15000</v>
      </c>
      <c r="E73" s="16">
        <v>1000</v>
      </c>
      <c r="F73" s="16">
        <v>1000</v>
      </c>
      <c r="G73" s="40">
        <f t="shared" si="2"/>
        <v>6.666666666666667</v>
      </c>
      <c r="H73" s="40">
        <f t="shared" si="3"/>
        <v>100</v>
      </c>
      <c r="I73" s="1"/>
    </row>
    <row r="74" spans="1:9" ht="21.75" customHeight="1">
      <c r="A74" s="1"/>
      <c r="B74" s="38" t="s">
        <v>12</v>
      </c>
      <c r="C74" s="37" t="s">
        <v>13</v>
      </c>
      <c r="D74" s="16">
        <v>5000</v>
      </c>
      <c r="E74" s="16">
        <v>5000</v>
      </c>
      <c r="F74" s="16">
        <v>4557.48</v>
      </c>
      <c r="G74" s="40">
        <f>F74/D74*100</f>
        <v>91.14959999999999</v>
      </c>
      <c r="H74" s="40">
        <f>F74/E74*100</f>
        <v>91.14959999999999</v>
      </c>
      <c r="I74" s="1"/>
    </row>
    <row r="75" spans="1:9" ht="21.75" customHeight="1" hidden="1">
      <c r="A75" s="1"/>
      <c r="B75" s="38" t="s">
        <v>14</v>
      </c>
      <c r="C75" s="37" t="s">
        <v>15</v>
      </c>
      <c r="D75" s="16"/>
      <c r="E75" s="16"/>
      <c r="F75" s="16"/>
      <c r="G75" s="40" t="e">
        <f>F75/D75*100</f>
        <v>#DIV/0!</v>
      </c>
      <c r="H75" s="40" t="e">
        <f>F75/E75*100</f>
        <v>#DIV/0!</v>
      </c>
      <c r="I75" s="1"/>
    </row>
    <row r="76" spans="1:9" ht="21.75" customHeight="1">
      <c r="A76" s="1"/>
      <c r="B76" s="38" t="s">
        <v>20</v>
      </c>
      <c r="C76" s="37" t="s">
        <v>21</v>
      </c>
      <c r="D76" s="16">
        <v>46300</v>
      </c>
      <c r="E76" s="16">
        <v>49800</v>
      </c>
      <c r="F76" s="16">
        <v>38540.49</v>
      </c>
      <c r="G76" s="40">
        <f>F76/D76*100</f>
        <v>83.24079913606911</v>
      </c>
      <c r="H76" s="40">
        <f>F76/E76*100</f>
        <v>77.3905421686747</v>
      </c>
      <c r="I76" s="1"/>
    </row>
    <row r="77" spans="1:9" ht="21.75" customHeight="1">
      <c r="A77" s="1"/>
      <c r="B77" s="38" t="s">
        <v>22</v>
      </c>
      <c r="C77" s="37" t="s">
        <v>23</v>
      </c>
      <c r="D77" s="16">
        <v>600</v>
      </c>
      <c r="E77" s="16">
        <v>600</v>
      </c>
      <c r="F77" s="16">
        <v>561.48</v>
      </c>
      <c r="G77" s="40">
        <f>F77/D77*100</f>
        <v>93.58000000000001</v>
      </c>
      <c r="H77" s="40">
        <f>F77/E77*100</f>
        <v>93.58000000000001</v>
      </c>
      <c r="I77" s="1"/>
    </row>
    <row r="78" spans="1:9" ht="30.75" customHeight="1">
      <c r="A78" s="1"/>
      <c r="B78" s="38" t="s">
        <v>24</v>
      </c>
      <c r="C78" s="37" t="s">
        <v>25</v>
      </c>
      <c r="D78" s="16">
        <v>0</v>
      </c>
      <c r="E78" s="16">
        <v>1400</v>
      </c>
      <c r="F78" s="16">
        <v>422.4</v>
      </c>
      <c r="G78" s="40">
        <v>0</v>
      </c>
      <c r="H78" s="40">
        <f>F78/E78*100</f>
        <v>30.17142857142857</v>
      </c>
      <c r="I78" s="1"/>
    </row>
    <row r="79" spans="1:9" ht="34.5" customHeight="1">
      <c r="A79" s="1"/>
      <c r="B79" s="38" t="s">
        <v>26</v>
      </c>
      <c r="C79" s="37" t="s">
        <v>27</v>
      </c>
      <c r="D79" s="16">
        <v>1363300</v>
      </c>
      <c r="E79" s="16">
        <v>19900</v>
      </c>
      <c r="F79" s="16">
        <v>19900</v>
      </c>
      <c r="G79" s="40">
        <f t="shared" si="2"/>
        <v>1.4596933910364556</v>
      </c>
      <c r="H79" s="40">
        <f t="shared" si="3"/>
        <v>100</v>
      </c>
      <c r="I79" s="1"/>
    </row>
    <row r="80" spans="1:9" ht="34.5" customHeight="1" hidden="1">
      <c r="A80" s="1"/>
      <c r="B80" s="38" t="s">
        <v>32</v>
      </c>
      <c r="C80" s="37" t="s">
        <v>33</v>
      </c>
      <c r="D80" s="16"/>
      <c r="E80" s="16"/>
      <c r="F80" s="16"/>
      <c r="G80" s="40" t="e">
        <f t="shared" si="2"/>
        <v>#DIV/0!</v>
      </c>
      <c r="H80" s="40" t="e">
        <f t="shared" si="3"/>
        <v>#DIV/0!</v>
      </c>
      <c r="I80" s="1"/>
    </row>
    <row r="81" spans="1:9" ht="21.75" customHeight="1">
      <c r="A81" s="1"/>
      <c r="B81" s="28" t="s">
        <v>177</v>
      </c>
      <c r="C81" s="13" t="s">
        <v>178</v>
      </c>
      <c r="D81" s="15">
        <f>SUM(D82)</f>
        <v>20046300</v>
      </c>
      <c r="E81" s="15">
        <f>SUM(E82)</f>
        <v>21392500</v>
      </c>
      <c r="F81" s="15">
        <f>SUM(F82)</f>
        <v>21318878.35</v>
      </c>
      <c r="G81" s="34">
        <f t="shared" si="2"/>
        <v>106.34819567700772</v>
      </c>
      <c r="H81" s="34">
        <f t="shared" si="3"/>
        <v>99.65585298585954</v>
      </c>
      <c r="I81" s="1"/>
    </row>
    <row r="82" spans="1:9" ht="35.25" customHeight="1">
      <c r="A82" s="1"/>
      <c r="B82" s="38" t="s">
        <v>32</v>
      </c>
      <c r="C82" s="37" t="s">
        <v>33</v>
      </c>
      <c r="D82" s="16">
        <v>20046300</v>
      </c>
      <c r="E82" s="16">
        <v>21392500</v>
      </c>
      <c r="F82" s="16">
        <v>21318878.35</v>
      </c>
      <c r="G82" s="40">
        <f t="shared" si="2"/>
        <v>106.34819567700772</v>
      </c>
      <c r="H82" s="40">
        <f t="shared" si="3"/>
        <v>99.65585298585954</v>
      </c>
      <c r="I82" s="1"/>
    </row>
    <row r="83" spans="1:9" ht="21.75" customHeight="1">
      <c r="A83" s="1"/>
      <c r="B83" s="28" t="s">
        <v>179</v>
      </c>
      <c r="C83" s="13" t="s">
        <v>180</v>
      </c>
      <c r="D83" s="15">
        <f>SUM(D84:D87)</f>
        <v>1110000</v>
      </c>
      <c r="E83" s="15">
        <f>SUM(E84:E87)</f>
        <v>1110000</v>
      </c>
      <c r="F83" s="15">
        <f>SUM(F84:F87)</f>
        <v>961426.33</v>
      </c>
      <c r="G83" s="34">
        <f t="shared" si="2"/>
        <v>86.61498468468469</v>
      </c>
      <c r="H83" s="34">
        <f t="shared" si="3"/>
        <v>86.61498468468469</v>
      </c>
      <c r="I83" s="1"/>
    </row>
    <row r="84" spans="1:9" ht="21.75" customHeight="1" hidden="1">
      <c r="A84" s="1"/>
      <c r="B84" s="38" t="s">
        <v>12</v>
      </c>
      <c r="C84" s="37" t="s">
        <v>13</v>
      </c>
      <c r="D84" s="16"/>
      <c r="E84" s="16"/>
      <c r="F84" s="16"/>
      <c r="G84" s="40" t="e">
        <f>F84/D84*100</f>
        <v>#DIV/0!</v>
      </c>
      <c r="H84" s="40" t="e">
        <f>F84/E84*100</f>
        <v>#DIV/0!</v>
      </c>
      <c r="I84" s="1"/>
    </row>
    <row r="85" spans="1:9" ht="36.75" customHeight="1">
      <c r="A85" s="1"/>
      <c r="B85" s="38" t="s">
        <v>26</v>
      </c>
      <c r="C85" s="37" t="s">
        <v>27</v>
      </c>
      <c r="D85" s="16">
        <v>102000</v>
      </c>
      <c r="E85" s="16">
        <v>102000</v>
      </c>
      <c r="F85" s="16">
        <v>13500</v>
      </c>
      <c r="G85" s="40">
        <f t="shared" si="2"/>
        <v>13.23529411764706</v>
      </c>
      <c r="H85" s="40">
        <f t="shared" si="3"/>
        <v>13.23529411764706</v>
      </c>
      <c r="I85" s="1"/>
    </row>
    <row r="86" spans="1:9" ht="36.75" customHeight="1">
      <c r="A86" s="1"/>
      <c r="B86" s="38" t="s">
        <v>32</v>
      </c>
      <c r="C86" s="37" t="s">
        <v>33</v>
      </c>
      <c r="D86" s="16">
        <v>948000</v>
      </c>
      <c r="E86" s="16">
        <v>948000</v>
      </c>
      <c r="F86" s="16">
        <v>947926.33</v>
      </c>
      <c r="G86" s="40">
        <f t="shared" si="2"/>
        <v>99.99222890295358</v>
      </c>
      <c r="H86" s="40">
        <f t="shared" si="3"/>
        <v>99.99222890295358</v>
      </c>
      <c r="I86" s="1"/>
    </row>
    <row r="87" spans="1:9" ht="21.75" customHeight="1">
      <c r="A87" s="1"/>
      <c r="B87" s="38" t="s">
        <v>28</v>
      </c>
      <c r="C87" s="37" t="s">
        <v>29</v>
      </c>
      <c r="D87" s="16">
        <v>60000</v>
      </c>
      <c r="E87" s="16">
        <v>60000</v>
      </c>
      <c r="F87" s="16">
        <v>0</v>
      </c>
      <c r="G87" s="40">
        <f t="shared" si="2"/>
        <v>0</v>
      </c>
      <c r="H87" s="40">
        <v>0</v>
      </c>
      <c r="I87" s="1"/>
    </row>
    <row r="88" spans="1:9" ht="21.75" customHeight="1">
      <c r="A88" s="1"/>
      <c r="B88" s="28" t="s">
        <v>181</v>
      </c>
      <c r="C88" s="13" t="s">
        <v>182</v>
      </c>
      <c r="D88" s="15">
        <f>SUM(D89:D91)</f>
        <v>0</v>
      </c>
      <c r="E88" s="15">
        <f>SUM(E89:E91)</f>
        <v>968749</v>
      </c>
      <c r="F88" s="15">
        <f>SUM(F89:F91)</f>
        <v>930257.27</v>
      </c>
      <c r="G88" s="34">
        <v>0</v>
      </c>
      <c r="H88" s="34">
        <f t="shared" si="3"/>
        <v>96.0266560275159</v>
      </c>
      <c r="I88" s="1"/>
    </row>
    <row r="89" spans="1:9" ht="21.75" customHeight="1">
      <c r="A89" s="1"/>
      <c r="B89" s="38" t="s">
        <v>10</v>
      </c>
      <c r="C89" s="37" t="s">
        <v>11</v>
      </c>
      <c r="D89" s="16">
        <v>0</v>
      </c>
      <c r="E89" s="16">
        <v>968749</v>
      </c>
      <c r="F89" s="16">
        <v>930257.27</v>
      </c>
      <c r="G89" s="40">
        <v>0</v>
      </c>
      <c r="H89" s="40">
        <f>F89/E89*100</f>
        <v>96.0266560275159</v>
      </c>
      <c r="I89" s="1"/>
    </row>
    <row r="90" spans="1:9" ht="36.75" customHeight="1" hidden="1">
      <c r="A90" s="1"/>
      <c r="B90" s="38" t="s">
        <v>26</v>
      </c>
      <c r="C90" s="37" t="s">
        <v>27</v>
      </c>
      <c r="D90" s="16"/>
      <c r="E90" s="16"/>
      <c r="F90" s="16"/>
      <c r="G90" s="40" t="e">
        <f t="shared" si="2"/>
        <v>#DIV/0!</v>
      </c>
      <c r="H90" s="40" t="e">
        <f t="shared" si="3"/>
        <v>#DIV/0!</v>
      </c>
      <c r="I90" s="1"/>
    </row>
    <row r="91" spans="1:9" ht="36.75" customHeight="1" hidden="1">
      <c r="A91" s="1"/>
      <c r="B91" s="38" t="s">
        <v>32</v>
      </c>
      <c r="C91" s="37" t="s">
        <v>33</v>
      </c>
      <c r="D91" s="16"/>
      <c r="E91" s="16"/>
      <c r="F91" s="16"/>
      <c r="G91" s="40" t="e">
        <f t="shared" si="2"/>
        <v>#DIV/0!</v>
      </c>
      <c r="H91" s="40" t="e">
        <f t="shared" si="3"/>
        <v>#DIV/0!</v>
      </c>
      <c r="I91" s="1"/>
    </row>
    <row r="92" spans="1:9" ht="21" customHeight="1">
      <c r="A92" s="1"/>
      <c r="B92" s="28" t="s">
        <v>183</v>
      </c>
      <c r="C92" s="13" t="s">
        <v>184</v>
      </c>
      <c r="D92" s="15">
        <f>SUM(D93)</f>
        <v>2900000</v>
      </c>
      <c r="E92" s="15">
        <f>SUM(E93)</f>
        <v>63500</v>
      </c>
      <c r="F92" s="15">
        <f>SUM(F93)</f>
        <v>0</v>
      </c>
      <c r="G92" s="34">
        <f>F92/D92*100</f>
        <v>0</v>
      </c>
      <c r="H92" s="34">
        <f>F92/E92*100</f>
        <v>0</v>
      </c>
      <c r="I92" s="1"/>
    </row>
    <row r="93" spans="1:9" ht="19.5" customHeight="1">
      <c r="A93" s="1"/>
      <c r="B93" s="38" t="s">
        <v>129</v>
      </c>
      <c r="C93" s="37" t="s">
        <v>130</v>
      </c>
      <c r="D93" s="41">
        <v>2900000</v>
      </c>
      <c r="E93" s="41">
        <v>63500</v>
      </c>
      <c r="F93" s="41">
        <v>0</v>
      </c>
      <c r="G93" s="40">
        <f>F93/D93*100</f>
        <v>0</v>
      </c>
      <c r="H93" s="40">
        <f>F93/E93*100</f>
        <v>0</v>
      </c>
      <c r="I93" s="1"/>
    </row>
    <row r="94" spans="1:9" ht="21.75" customHeight="1">
      <c r="A94" s="1"/>
      <c r="B94" s="28">
        <v>9800</v>
      </c>
      <c r="C94" s="13" t="s">
        <v>186</v>
      </c>
      <c r="D94" s="15">
        <f>SUM(D95)</f>
        <v>60000</v>
      </c>
      <c r="E94" s="15">
        <f>SUM(E95)</f>
        <v>0</v>
      </c>
      <c r="F94" s="15">
        <f>SUM(F95)</f>
        <v>0</v>
      </c>
      <c r="G94" s="34">
        <f t="shared" si="2"/>
        <v>0</v>
      </c>
      <c r="H94" s="34">
        <v>0</v>
      </c>
      <c r="I94" s="1"/>
    </row>
    <row r="95" spans="2:8" ht="28.5">
      <c r="B95" s="38">
        <v>2620</v>
      </c>
      <c r="C95" s="37" t="s">
        <v>350</v>
      </c>
      <c r="D95" s="41">
        <v>60000</v>
      </c>
      <c r="E95" s="41">
        <v>0</v>
      </c>
      <c r="F95" s="41">
        <v>0</v>
      </c>
      <c r="G95" s="40">
        <f t="shared" si="2"/>
        <v>0</v>
      </c>
      <c r="H95" s="40">
        <v>0</v>
      </c>
    </row>
    <row r="96" spans="1:9" ht="26.25" customHeight="1">
      <c r="A96" s="1"/>
      <c r="B96" s="208" t="s">
        <v>137</v>
      </c>
      <c r="C96" s="208"/>
      <c r="D96" s="15">
        <f>D10+D24+D41+D45+D56+D70+D81+D83+D88+D94+D92</f>
        <v>292282641</v>
      </c>
      <c r="E96" s="15">
        <f>E10+E24+E41+E45+E56+E70+E81+E83+E88+E94+E92</f>
        <v>289383224.21</v>
      </c>
      <c r="F96" s="15">
        <f>F10+F24+F41+F45+F56+F70+F81+F83+F88+F94+F92</f>
        <v>283549258.96999997</v>
      </c>
      <c r="G96" s="34">
        <f t="shared" si="2"/>
        <v>97.0120079659469</v>
      </c>
      <c r="H96" s="34">
        <f t="shared" si="3"/>
        <v>97.98400019354044</v>
      </c>
      <c r="I96" s="1"/>
    </row>
    <row r="97" spans="1:9" ht="21" customHeight="1" hidden="1">
      <c r="A97" s="1"/>
      <c r="B97" s="29"/>
      <c r="C97" s="29"/>
      <c r="D97" s="30">
        <f>'Додоток 2 Видатки за ГР'!D303-'Додаток 3 '!D96</f>
        <v>0</v>
      </c>
      <c r="E97" s="30">
        <f>'Додоток 2 Видатки за ГР'!E303-'Додаток 3 '!E96</f>
        <v>0</v>
      </c>
      <c r="F97" s="30">
        <f>'Додоток 2 Видатки за ГР'!F303-'Додаток 3 '!F96</f>
        <v>0</v>
      </c>
      <c r="G97" s="30">
        <f>'Додоток 2 Видатки за ГР'!G303-'Додаток 3 '!G96</f>
        <v>0</v>
      </c>
      <c r="H97" s="30">
        <f>'Додоток 2 Видатки за ГР'!H303-'Додаток 3 '!H96</f>
        <v>0</v>
      </c>
      <c r="I97" s="1"/>
    </row>
    <row r="98" spans="1:9" ht="29.25" customHeight="1">
      <c r="A98" s="1"/>
      <c r="B98" s="31"/>
      <c r="C98" s="31"/>
      <c r="D98" s="32"/>
      <c r="E98" s="32"/>
      <c r="F98" s="32"/>
      <c r="G98" s="32"/>
      <c r="H98" s="32"/>
      <c r="I98" s="1"/>
    </row>
    <row r="99" spans="1:9" ht="21" customHeight="1" hidden="1">
      <c r="A99" s="1"/>
      <c r="B99" s="31"/>
      <c r="C99" s="31"/>
      <c r="D99" s="32"/>
      <c r="E99" s="32"/>
      <c r="F99" s="32"/>
      <c r="G99" s="32"/>
      <c r="H99" s="32"/>
      <c r="I99" s="1"/>
    </row>
    <row r="100" spans="1:9" ht="9.75" customHeight="1">
      <c r="A100" s="1"/>
      <c r="B100" s="203" t="s">
        <v>0</v>
      </c>
      <c r="C100" s="203" t="s">
        <v>1</v>
      </c>
      <c r="D100" s="203" t="s">
        <v>132</v>
      </c>
      <c r="E100" s="203" t="s">
        <v>131</v>
      </c>
      <c r="F100" s="203" t="s">
        <v>492</v>
      </c>
      <c r="G100" s="205"/>
      <c r="H100" s="205"/>
      <c r="I100" s="1"/>
    </row>
    <row r="101" spans="1:9" ht="71.25" customHeight="1">
      <c r="A101" s="1"/>
      <c r="B101" s="203"/>
      <c r="C101" s="203"/>
      <c r="D101" s="204"/>
      <c r="E101" s="204"/>
      <c r="F101" s="204"/>
      <c r="G101" s="9" t="s">
        <v>134</v>
      </c>
      <c r="H101" s="9" t="s">
        <v>135</v>
      </c>
      <c r="I101" s="1"/>
    </row>
    <row r="102" spans="1:9" s="12" customFormat="1" ht="17.25" customHeight="1">
      <c r="A102" s="20"/>
      <c r="B102" s="8" t="s">
        <v>158</v>
      </c>
      <c r="C102" s="8" t="s">
        <v>159</v>
      </c>
      <c r="D102" s="21" t="s">
        <v>160</v>
      </c>
      <c r="E102" s="21" t="s">
        <v>161</v>
      </c>
      <c r="F102" s="21" t="s">
        <v>162</v>
      </c>
      <c r="G102" s="9" t="s">
        <v>163</v>
      </c>
      <c r="H102" s="9" t="s">
        <v>164</v>
      </c>
      <c r="I102" s="20"/>
    </row>
    <row r="103" spans="2:8" s="14" customFormat="1" ht="25.5" customHeight="1">
      <c r="B103" s="206" t="s">
        <v>155</v>
      </c>
      <c r="C103" s="207"/>
      <c r="D103" s="207"/>
      <c r="E103" s="207"/>
      <c r="F103" s="207"/>
      <c r="G103" s="207"/>
      <c r="H103" s="207"/>
    </row>
    <row r="104" spans="2:8" ht="21.75" customHeight="1">
      <c r="B104" s="28" t="s">
        <v>165</v>
      </c>
      <c r="C104" s="13" t="s">
        <v>166</v>
      </c>
      <c r="D104" s="33">
        <f>SUM(D105:D111)</f>
        <v>275000</v>
      </c>
      <c r="E104" s="33">
        <f>SUM(E105:E111)</f>
        <v>1178304.88</v>
      </c>
      <c r="F104" s="33">
        <f>SUM(F105:F111)</f>
        <v>469180.69999999995</v>
      </c>
      <c r="G104" s="27">
        <f>F104/D104*100</f>
        <v>170.6111636363636</v>
      </c>
      <c r="H104" s="27">
        <f>F104/E104*100</f>
        <v>39.818276913187354</v>
      </c>
    </row>
    <row r="105" spans="2:8" ht="21.75" customHeight="1">
      <c r="B105" s="38" t="s">
        <v>10</v>
      </c>
      <c r="C105" s="37" t="s">
        <v>11</v>
      </c>
      <c r="D105" s="42">
        <v>275000</v>
      </c>
      <c r="E105" s="42">
        <v>751951.88</v>
      </c>
      <c r="F105" s="42">
        <v>254294.46</v>
      </c>
      <c r="G105" s="43">
        <f>F105/D105*100</f>
        <v>92.47071272727271</v>
      </c>
      <c r="H105" s="43">
        <f aca="true" t="shared" si="6" ref="H105:H144">F105/E105*100</f>
        <v>33.81791664647477</v>
      </c>
    </row>
    <row r="106" spans="2:8" ht="21.75" customHeight="1">
      <c r="B106" s="38" t="s">
        <v>12</v>
      </c>
      <c r="C106" s="37" t="s">
        <v>13</v>
      </c>
      <c r="D106" s="42">
        <v>0</v>
      </c>
      <c r="E106" s="42">
        <v>247103</v>
      </c>
      <c r="F106" s="42">
        <v>164630.08</v>
      </c>
      <c r="G106" s="43">
        <v>0</v>
      </c>
      <c r="H106" s="43">
        <f>F106/E106*100</f>
        <v>66.62407174336208</v>
      </c>
    </row>
    <row r="107" spans="2:8" ht="21.75" customHeight="1">
      <c r="B107" s="38" t="s">
        <v>20</v>
      </c>
      <c r="C107" s="37" t="s">
        <v>21</v>
      </c>
      <c r="D107" s="16">
        <v>0</v>
      </c>
      <c r="E107" s="16">
        <v>30000</v>
      </c>
      <c r="F107" s="16">
        <v>3006.16</v>
      </c>
      <c r="G107" s="43">
        <v>0</v>
      </c>
      <c r="H107" s="40">
        <f>F107/E107*100</f>
        <v>10.020533333333333</v>
      </c>
    </row>
    <row r="108" spans="2:8" ht="21.75" customHeight="1">
      <c r="B108" s="38">
        <v>2274</v>
      </c>
      <c r="C108" s="37" t="s">
        <v>23</v>
      </c>
      <c r="D108" s="16">
        <v>0</v>
      </c>
      <c r="E108" s="16">
        <v>45000</v>
      </c>
      <c r="F108" s="16">
        <v>45000</v>
      </c>
      <c r="G108" s="43">
        <v>0</v>
      </c>
      <c r="H108" s="40">
        <f>F108/E108*100</f>
        <v>100</v>
      </c>
    </row>
    <row r="109" spans="2:8" ht="31.5" customHeight="1">
      <c r="B109" s="38" t="s">
        <v>26</v>
      </c>
      <c r="C109" s="37" t="s">
        <v>27</v>
      </c>
      <c r="D109" s="16">
        <v>0</v>
      </c>
      <c r="E109" s="16">
        <v>2250</v>
      </c>
      <c r="F109" s="16">
        <v>2250</v>
      </c>
      <c r="G109" s="43">
        <v>0</v>
      </c>
      <c r="H109" s="40">
        <f>F109/E109*100</f>
        <v>100</v>
      </c>
    </row>
    <row r="110" spans="2:8" ht="16.5" customHeight="1">
      <c r="B110" s="38" t="s">
        <v>28</v>
      </c>
      <c r="C110" s="37" t="s">
        <v>29</v>
      </c>
      <c r="D110" s="16">
        <v>0</v>
      </c>
      <c r="E110" s="16">
        <v>2000</v>
      </c>
      <c r="F110" s="16">
        <v>0</v>
      </c>
      <c r="G110" s="43">
        <v>0</v>
      </c>
      <c r="H110" s="40">
        <v>0</v>
      </c>
    </row>
    <row r="111" spans="2:8" ht="31.5" customHeight="1">
      <c r="B111" s="38" t="s">
        <v>149</v>
      </c>
      <c r="C111" s="37" t="s">
        <v>150</v>
      </c>
      <c r="D111" s="42">
        <v>0</v>
      </c>
      <c r="E111" s="42">
        <v>100000</v>
      </c>
      <c r="F111" s="42">
        <v>0</v>
      </c>
      <c r="G111" s="43">
        <v>0</v>
      </c>
      <c r="H111" s="43">
        <f>F111/E111*100</f>
        <v>0</v>
      </c>
    </row>
    <row r="112" spans="2:8" ht="21.75" customHeight="1">
      <c r="B112" s="28" t="s">
        <v>167</v>
      </c>
      <c r="C112" s="13" t="s">
        <v>168</v>
      </c>
      <c r="D112" s="33">
        <f>SUM(D113:D121)</f>
        <v>7385600</v>
      </c>
      <c r="E112" s="33">
        <f>SUM(E113:E121)</f>
        <v>5094826.11</v>
      </c>
      <c r="F112" s="33">
        <f>SUM(F113:F121)</f>
        <v>4714317.45</v>
      </c>
      <c r="G112" s="27">
        <f>F112/D112*100</f>
        <v>63.83120464146448</v>
      </c>
      <c r="H112" s="27">
        <f t="shared" si="6"/>
        <v>92.53146914566629</v>
      </c>
    </row>
    <row r="113" spans="2:8" ht="21.75" customHeight="1">
      <c r="B113" s="38" t="s">
        <v>6</v>
      </c>
      <c r="C113" s="37" t="s">
        <v>7</v>
      </c>
      <c r="D113" s="42">
        <v>147600</v>
      </c>
      <c r="E113" s="42">
        <v>180839.87</v>
      </c>
      <c r="F113" s="42">
        <v>66076.93</v>
      </c>
      <c r="G113" s="43">
        <f>F113/D113*100</f>
        <v>44.7675677506775</v>
      </c>
      <c r="H113" s="43">
        <f t="shared" si="6"/>
        <v>36.53891699877908</v>
      </c>
    </row>
    <row r="114" spans="2:8" ht="21.75" customHeight="1">
      <c r="B114" s="38" t="s">
        <v>8</v>
      </c>
      <c r="C114" s="37" t="s">
        <v>9</v>
      </c>
      <c r="D114" s="42">
        <v>32400</v>
      </c>
      <c r="E114" s="42">
        <v>13616.28</v>
      </c>
      <c r="F114" s="42">
        <v>13616.28</v>
      </c>
      <c r="G114" s="43">
        <f>F114/D114*100</f>
        <v>42.025555555555556</v>
      </c>
      <c r="H114" s="43">
        <f t="shared" si="6"/>
        <v>100</v>
      </c>
    </row>
    <row r="115" spans="2:8" ht="21.75" customHeight="1">
      <c r="B115" s="38" t="s">
        <v>10</v>
      </c>
      <c r="C115" s="37" t="s">
        <v>11</v>
      </c>
      <c r="D115" s="42">
        <v>115000</v>
      </c>
      <c r="E115" s="42">
        <v>376574.13</v>
      </c>
      <c r="F115" s="42">
        <v>299058.8</v>
      </c>
      <c r="G115" s="43">
        <f>F115/D115*100</f>
        <v>260.05113043478264</v>
      </c>
      <c r="H115" s="43">
        <f t="shared" si="6"/>
        <v>79.41565183991794</v>
      </c>
    </row>
    <row r="116" spans="2:8" ht="21.75" customHeight="1">
      <c r="B116" s="38" t="s">
        <v>76</v>
      </c>
      <c r="C116" s="37" t="s">
        <v>77</v>
      </c>
      <c r="D116" s="42">
        <v>7090600</v>
      </c>
      <c r="E116" s="42">
        <v>1940165.71</v>
      </c>
      <c r="F116" s="42">
        <v>1866088.59</v>
      </c>
      <c r="G116" s="43">
        <f>F116/D116*100</f>
        <v>26.317781146870505</v>
      </c>
      <c r="H116" s="43">
        <f t="shared" si="6"/>
        <v>96.1819178837049</v>
      </c>
    </row>
    <row r="117" spans="2:8" ht="22.5" customHeight="1">
      <c r="B117" s="38" t="s">
        <v>12</v>
      </c>
      <c r="C117" s="37" t="s">
        <v>13</v>
      </c>
      <c r="D117" s="42">
        <v>0</v>
      </c>
      <c r="E117" s="42">
        <v>2200</v>
      </c>
      <c r="F117" s="42">
        <v>0</v>
      </c>
      <c r="G117" s="43">
        <v>0</v>
      </c>
      <c r="H117" s="43">
        <f t="shared" si="6"/>
        <v>0</v>
      </c>
    </row>
    <row r="118" spans="2:8" ht="30.75" customHeight="1">
      <c r="B118" s="38" t="s">
        <v>24</v>
      </c>
      <c r="C118" s="37" t="s">
        <v>25</v>
      </c>
      <c r="D118" s="42">
        <v>0</v>
      </c>
      <c r="E118" s="42">
        <v>28030</v>
      </c>
      <c r="F118" s="42">
        <v>28030</v>
      </c>
      <c r="G118" s="43">
        <v>0</v>
      </c>
      <c r="H118" s="43">
        <f t="shared" si="6"/>
        <v>100</v>
      </c>
    </row>
    <row r="119" spans="2:8" ht="21.75" customHeight="1">
      <c r="B119" s="38" t="s">
        <v>28</v>
      </c>
      <c r="C119" s="37" t="s">
        <v>29</v>
      </c>
      <c r="D119" s="42">
        <v>0</v>
      </c>
      <c r="E119" s="42">
        <v>520.13</v>
      </c>
      <c r="F119" s="42">
        <v>520.13</v>
      </c>
      <c r="G119" s="43">
        <v>0</v>
      </c>
      <c r="H119" s="43">
        <f t="shared" si="6"/>
        <v>100</v>
      </c>
    </row>
    <row r="120" spans="2:8" ht="33.75" customHeight="1">
      <c r="B120" s="38" t="s">
        <v>149</v>
      </c>
      <c r="C120" s="37" t="s">
        <v>150</v>
      </c>
      <c r="D120" s="42">
        <v>0</v>
      </c>
      <c r="E120" s="42">
        <v>1793015.99</v>
      </c>
      <c r="F120" s="42">
        <v>1681071.19</v>
      </c>
      <c r="G120" s="43">
        <v>0</v>
      </c>
      <c r="H120" s="43">
        <f t="shared" si="6"/>
        <v>93.75662009573044</v>
      </c>
    </row>
    <row r="121" spans="2:8" ht="19.5" customHeight="1">
      <c r="B121" s="38">
        <v>3132</v>
      </c>
      <c r="C121" s="37" t="s">
        <v>495</v>
      </c>
      <c r="D121" s="42">
        <v>0</v>
      </c>
      <c r="E121" s="42">
        <v>759864</v>
      </c>
      <c r="F121" s="42">
        <v>759855.53</v>
      </c>
      <c r="G121" s="43">
        <v>0</v>
      </c>
      <c r="H121" s="43">
        <f>F121/E121*100</f>
        <v>99.99888532684797</v>
      </c>
    </row>
    <row r="122" spans="2:8" ht="21.75" customHeight="1" hidden="1">
      <c r="B122" s="28" t="s">
        <v>169</v>
      </c>
      <c r="C122" s="13" t="s">
        <v>170</v>
      </c>
      <c r="D122" s="17">
        <f>SUM(D123)</f>
        <v>0</v>
      </c>
      <c r="E122" s="17">
        <f>SUM(E123)</f>
        <v>0</v>
      </c>
      <c r="F122" s="17">
        <f>SUM(F123)</f>
        <v>0</v>
      </c>
      <c r="G122" s="27" t="e">
        <f aca="true" t="shared" si="7" ref="G122:G127">F122/D122*100</f>
        <v>#DIV/0!</v>
      </c>
      <c r="H122" s="27" t="e">
        <f t="shared" si="6"/>
        <v>#DIV/0!</v>
      </c>
    </row>
    <row r="123" spans="2:8" ht="33" customHeight="1" hidden="1">
      <c r="B123" s="38" t="s">
        <v>138</v>
      </c>
      <c r="C123" s="36" t="s">
        <v>139</v>
      </c>
      <c r="D123" s="18">
        <v>0</v>
      </c>
      <c r="E123" s="18">
        <v>0</v>
      </c>
      <c r="F123" s="18">
        <v>0</v>
      </c>
      <c r="G123" s="43" t="e">
        <f t="shared" si="7"/>
        <v>#DIV/0!</v>
      </c>
      <c r="H123" s="43" t="e">
        <f t="shared" si="6"/>
        <v>#DIV/0!</v>
      </c>
    </row>
    <row r="124" spans="2:8" ht="21.75" customHeight="1">
      <c r="B124" s="28" t="s">
        <v>173</v>
      </c>
      <c r="C124" s="13" t="s">
        <v>174</v>
      </c>
      <c r="D124" s="17">
        <f>SUM(D125:D127)</f>
        <v>36000</v>
      </c>
      <c r="E124" s="17">
        <f>SUM(E125:E127)</f>
        <v>23877.77</v>
      </c>
      <c r="F124" s="17">
        <f>SUM(F125:F127)</f>
        <v>20840.440000000002</v>
      </c>
      <c r="G124" s="27">
        <f t="shared" si="7"/>
        <v>57.89011111111112</v>
      </c>
      <c r="H124" s="27">
        <f t="shared" si="6"/>
        <v>87.2796747769997</v>
      </c>
    </row>
    <row r="125" spans="2:8" ht="21.75" customHeight="1">
      <c r="B125" s="38" t="s">
        <v>10</v>
      </c>
      <c r="C125" s="37" t="s">
        <v>11</v>
      </c>
      <c r="D125" s="18">
        <v>12000</v>
      </c>
      <c r="E125" s="18">
        <v>11970.7</v>
      </c>
      <c r="F125" s="18">
        <v>8933.37</v>
      </c>
      <c r="G125" s="43">
        <f t="shared" si="7"/>
        <v>74.44475</v>
      </c>
      <c r="H125" s="43">
        <f t="shared" si="6"/>
        <v>74.6269641708505</v>
      </c>
    </row>
    <row r="126" spans="2:8" ht="21.75" customHeight="1">
      <c r="B126" s="38" t="s">
        <v>12</v>
      </c>
      <c r="C126" s="37" t="s">
        <v>13</v>
      </c>
      <c r="D126" s="42">
        <v>4000</v>
      </c>
      <c r="E126" s="42">
        <v>165</v>
      </c>
      <c r="F126" s="42">
        <v>165</v>
      </c>
      <c r="G126" s="43">
        <f t="shared" si="7"/>
        <v>4.125</v>
      </c>
      <c r="H126" s="43">
        <f>F126/E126*100</f>
        <v>100</v>
      </c>
    </row>
    <row r="127" spans="2:8" ht="31.5" customHeight="1">
      <c r="B127" s="38" t="s">
        <v>149</v>
      </c>
      <c r="C127" s="37" t="s">
        <v>150</v>
      </c>
      <c r="D127" s="18">
        <v>20000</v>
      </c>
      <c r="E127" s="18">
        <v>11742.07</v>
      </c>
      <c r="F127" s="18">
        <v>11742.07</v>
      </c>
      <c r="G127" s="43">
        <f t="shared" si="7"/>
        <v>58.71035</v>
      </c>
      <c r="H127" s="43">
        <f t="shared" si="6"/>
        <v>100</v>
      </c>
    </row>
    <row r="128" spans="2:8" ht="20.25" customHeight="1">
      <c r="B128" s="28" t="s">
        <v>175</v>
      </c>
      <c r="C128" s="13" t="s">
        <v>498</v>
      </c>
      <c r="D128" s="15">
        <f>D129</f>
        <v>0</v>
      </c>
      <c r="E128" s="15">
        <f>E129</f>
        <v>1500</v>
      </c>
      <c r="F128" s="15">
        <f>F129</f>
        <v>1500</v>
      </c>
      <c r="G128" s="34">
        <v>0</v>
      </c>
      <c r="H128" s="34">
        <f t="shared" si="6"/>
        <v>100</v>
      </c>
    </row>
    <row r="129" spans="2:8" ht="19.5" customHeight="1">
      <c r="B129" s="38" t="s">
        <v>10</v>
      </c>
      <c r="C129" s="37" t="s">
        <v>11</v>
      </c>
      <c r="D129" s="42">
        <v>0</v>
      </c>
      <c r="E129" s="42">
        <v>1500</v>
      </c>
      <c r="F129" s="42">
        <v>1500</v>
      </c>
      <c r="G129" s="43">
        <v>0</v>
      </c>
      <c r="H129" s="43">
        <f>F129/E129*100</f>
        <v>100</v>
      </c>
    </row>
    <row r="130" spans="2:8" ht="21.75" customHeight="1">
      <c r="B130" s="28" t="s">
        <v>177</v>
      </c>
      <c r="C130" s="13" t="s">
        <v>178</v>
      </c>
      <c r="D130" s="17">
        <f>SUM(D131:D132)</f>
        <v>0</v>
      </c>
      <c r="E130" s="17">
        <f>SUM(E131:E132)</f>
        <v>17066955</v>
      </c>
      <c r="F130" s="17">
        <f>SUM(F131:F132)</f>
        <v>2520281</v>
      </c>
      <c r="G130" s="27">
        <v>0</v>
      </c>
      <c r="H130" s="27">
        <f t="shared" si="6"/>
        <v>14.767022002460308</v>
      </c>
    </row>
    <row r="131" spans="2:8" ht="36.75" customHeight="1">
      <c r="B131" s="38" t="s">
        <v>32</v>
      </c>
      <c r="C131" s="37" t="s">
        <v>33</v>
      </c>
      <c r="D131" s="16">
        <v>0</v>
      </c>
      <c r="E131" s="16">
        <v>13297300</v>
      </c>
      <c r="F131" s="16">
        <v>0</v>
      </c>
      <c r="G131" s="40">
        <v>0</v>
      </c>
      <c r="H131" s="40">
        <f>F131/E131*100</f>
        <v>0</v>
      </c>
    </row>
    <row r="132" spans="2:8" ht="28.5" customHeight="1">
      <c r="B132" s="38" t="s">
        <v>138</v>
      </c>
      <c r="C132" s="37" t="s">
        <v>139</v>
      </c>
      <c r="D132" s="18">
        <v>0</v>
      </c>
      <c r="E132" s="18">
        <v>3769655</v>
      </c>
      <c r="F132" s="18">
        <v>2520281</v>
      </c>
      <c r="G132" s="43">
        <v>0</v>
      </c>
      <c r="H132" s="43">
        <f t="shared" si="6"/>
        <v>66.85707312738168</v>
      </c>
    </row>
    <row r="133" spans="2:8" ht="21.75" customHeight="1">
      <c r="B133" s="28" t="s">
        <v>179</v>
      </c>
      <c r="C133" s="13" t="s">
        <v>180</v>
      </c>
      <c r="D133" s="17">
        <f>SUM(D134:D139)</f>
        <v>0</v>
      </c>
      <c r="E133" s="17">
        <f>SUM(E134:E139)</f>
        <v>4062918.76</v>
      </c>
      <c r="F133" s="17">
        <f>SUM(F134:F139)</f>
        <v>3838540.21</v>
      </c>
      <c r="G133" s="27">
        <v>0</v>
      </c>
      <c r="H133" s="27">
        <f t="shared" si="6"/>
        <v>94.4774049580061</v>
      </c>
    </row>
    <row r="134" spans="2:8" ht="21.75" customHeight="1">
      <c r="B134" s="38" t="s">
        <v>10</v>
      </c>
      <c r="C134" s="37" t="s">
        <v>11</v>
      </c>
      <c r="D134" s="18">
        <v>0</v>
      </c>
      <c r="E134" s="18">
        <v>1660139.76</v>
      </c>
      <c r="F134" s="18">
        <v>1480694.96</v>
      </c>
      <c r="G134" s="43">
        <v>0</v>
      </c>
      <c r="H134" s="43">
        <f>F134/E134*100</f>
        <v>89.19098233030694</v>
      </c>
    </row>
    <row r="135" spans="2:8" ht="21.75" customHeight="1">
      <c r="B135" s="38" t="s">
        <v>12</v>
      </c>
      <c r="C135" s="37" t="s">
        <v>13</v>
      </c>
      <c r="D135" s="42">
        <v>0</v>
      </c>
      <c r="E135" s="42">
        <v>99500</v>
      </c>
      <c r="F135" s="42">
        <v>99300</v>
      </c>
      <c r="G135" s="43">
        <v>0</v>
      </c>
      <c r="H135" s="43">
        <f>F135/E135*100</f>
        <v>99.79899497487436</v>
      </c>
    </row>
    <row r="136" spans="2:8" ht="35.25" customHeight="1">
      <c r="B136" s="38">
        <v>2282</v>
      </c>
      <c r="C136" s="37" t="s">
        <v>27</v>
      </c>
      <c r="D136" s="42">
        <v>0</v>
      </c>
      <c r="E136" s="42">
        <v>15720</v>
      </c>
      <c r="F136" s="42">
        <v>15720</v>
      </c>
      <c r="G136" s="43">
        <v>0</v>
      </c>
      <c r="H136" s="43">
        <f>F136/E136*100</f>
        <v>100</v>
      </c>
    </row>
    <row r="137" spans="1:9" ht="36.75" customHeight="1">
      <c r="A137" s="1"/>
      <c r="B137" s="38" t="s">
        <v>32</v>
      </c>
      <c r="C137" s="37" t="s">
        <v>33</v>
      </c>
      <c r="D137" s="16">
        <v>0</v>
      </c>
      <c r="E137" s="16">
        <v>284059</v>
      </c>
      <c r="F137" s="16">
        <v>239325.25</v>
      </c>
      <c r="G137" s="43">
        <v>0</v>
      </c>
      <c r="H137" s="40">
        <f>F137/E137*100</f>
        <v>84.25195117915645</v>
      </c>
      <c r="I137" s="1"/>
    </row>
    <row r="138" spans="2:8" ht="31.5" customHeight="1">
      <c r="B138" s="38" t="s">
        <v>149</v>
      </c>
      <c r="C138" s="37" t="s">
        <v>150</v>
      </c>
      <c r="D138" s="18">
        <v>0</v>
      </c>
      <c r="E138" s="18">
        <v>403500</v>
      </c>
      <c r="F138" s="18">
        <v>403500</v>
      </c>
      <c r="G138" s="43">
        <v>0</v>
      </c>
      <c r="H138" s="43">
        <f>F138/E138*100</f>
        <v>100</v>
      </c>
    </row>
    <row r="139" spans="2:8" ht="33" customHeight="1">
      <c r="B139" s="38" t="s">
        <v>138</v>
      </c>
      <c r="C139" s="37" t="s">
        <v>139</v>
      </c>
      <c r="D139" s="18">
        <v>0</v>
      </c>
      <c r="E139" s="18">
        <v>1600000</v>
      </c>
      <c r="F139" s="18">
        <v>1600000</v>
      </c>
      <c r="G139" s="43">
        <v>0</v>
      </c>
      <c r="H139" s="43">
        <f t="shared" si="6"/>
        <v>100</v>
      </c>
    </row>
    <row r="140" spans="2:8" ht="21.75" customHeight="1">
      <c r="B140" s="28" t="s">
        <v>181</v>
      </c>
      <c r="C140" s="13" t="s">
        <v>182</v>
      </c>
      <c r="D140" s="17">
        <f>SUM(D141:D142)</f>
        <v>194500</v>
      </c>
      <c r="E140" s="17">
        <f>SUM(E141:E142)</f>
        <v>194500</v>
      </c>
      <c r="F140" s="17">
        <f>SUM(F141:F142)</f>
        <v>48774.38</v>
      </c>
      <c r="G140" s="27">
        <f aca="true" t="shared" si="8" ref="G140:G146">F140/D140*100</f>
        <v>25.07680205655527</v>
      </c>
      <c r="H140" s="27">
        <f t="shared" si="6"/>
        <v>25.07680205655527</v>
      </c>
    </row>
    <row r="141" spans="2:8" ht="33" customHeight="1">
      <c r="B141" s="38" t="s">
        <v>32</v>
      </c>
      <c r="C141" s="37" t="s">
        <v>33</v>
      </c>
      <c r="D141" s="18">
        <v>40000</v>
      </c>
      <c r="E141" s="18">
        <v>40000</v>
      </c>
      <c r="F141" s="18">
        <v>37634.38</v>
      </c>
      <c r="G141" s="43">
        <f t="shared" si="8"/>
        <v>94.08595</v>
      </c>
      <c r="H141" s="43">
        <f t="shared" si="6"/>
        <v>94.08595</v>
      </c>
    </row>
    <row r="142" spans="2:8" ht="28.5" customHeight="1">
      <c r="B142" s="38" t="s">
        <v>138</v>
      </c>
      <c r="C142" s="37" t="s">
        <v>139</v>
      </c>
      <c r="D142" s="18">
        <v>154500</v>
      </c>
      <c r="E142" s="18">
        <v>154500</v>
      </c>
      <c r="F142" s="18">
        <v>11140</v>
      </c>
      <c r="G142" s="43">
        <f t="shared" si="8"/>
        <v>7.210355987055015</v>
      </c>
      <c r="H142" s="43">
        <f t="shared" si="6"/>
        <v>7.210355987055015</v>
      </c>
    </row>
    <row r="143" spans="2:8" ht="21.75" customHeight="1" hidden="1">
      <c r="B143" s="28" t="s">
        <v>129</v>
      </c>
      <c r="C143" s="13" t="s">
        <v>186</v>
      </c>
      <c r="D143" s="17">
        <f>SUM(D144)</f>
        <v>0</v>
      </c>
      <c r="E143" s="17">
        <f>SUM(E144)</f>
        <v>0</v>
      </c>
      <c r="F143" s="17">
        <f>SUM(F144)</f>
        <v>0</v>
      </c>
      <c r="G143" s="27" t="e">
        <f t="shared" si="8"/>
        <v>#DIV/0!</v>
      </c>
      <c r="H143" s="27" t="e">
        <f t="shared" si="6"/>
        <v>#DIV/0!</v>
      </c>
    </row>
    <row r="144" spans="2:8" ht="30" customHeight="1" hidden="1">
      <c r="B144" s="38" t="s">
        <v>153</v>
      </c>
      <c r="C144" s="37" t="s">
        <v>154</v>
      </c>
      <c r="D144" s="18"/>
      <c r="E144" s="18"/>
      <c r="F144" s="18">
        <v>0</v>
      </c>
      <c r="G144" s="43" t="e">
        <f t="shared" si="8"/>
        <v>#DIV/0!</v>
      </c>
      <c r="H144" s="43" t="e">
        <f t="shared" si="6"/>
        <v>#DIV/0!</v>
      </c>
    </row>
    <row r="145" spans="2:8" ht="21.75" customHeight="1">
      <c r="B145" s="208" t="s">
        <v>156</v>
      </c>
      <c r="C145" s="208"/>
      <c r="D145" s="17">
        <f>D104+D112+D122+D124+D130+D133+D140+D143+D128</f>
        <v>7891100</v>
      </c>
      <c r="E145" s="17">
        <f>E104+E112+E122+E124+E130+E133+E140+E143+E128</f>
        <v>27622882.519999996</v>
      </c>
      <c r="F145" s="17">
        <f>F104+F112+F122+F124+F130+F133+F140+F143+F128</f>
        <v>11613434.180000002</v>
      </c>
      <c r="G145" s="10">
        <f t="shared" si="8"/>
        <v>147.17129652393203</v>
      </c>
      <c r="H145" s="10">
        <f>F145/E145*100</f>
        <v>42.04280335910433</v>
      </c>
    </row>
    <row r="146" spans="2:8" ht="21.75" customHeight="1">
      <c r="B146" s="164" t="s">
        <v>157</v>
      </c>
      <c r="C146" s="200"/>
      <c r="D146" s="19">
        <f>D145+D96</f>
        <v>300173741</v>
      </c>
      <c r="E146" s="19">
        <f>E145+E96</f>
        <v>317006106.72999996</v>
      </c>
      <c r="F146" s="19">
        <f>F145+F96</f>
        <v>295162693.15</v>
      </c>
      <c r="G146" s="10">
        <f t="shared" si="8"/>
        <v>98.3306175172731</v>
      </c>
      <c r="H146" s="10">
        <f>F146/E146*100</f>
        <v>93.10946599568051</v>
      </c>
    </row>
    <row r="147" spans="4:8" ht="14.25" hidden="1">
      <c r="D147" s="35">
        <f>D146-'Додоток 2 Видатки за ГР'!D401</f>
        <v>0</v>
      </c>
      <c r="E147" s="35">
        <f>E146-'Додоток 2 Видатки за ГР'!E401</f>
        <v>0</v>
      </c>
      <c r="F147" s="35">
        <f>F146-'Додоток 2 Видатки за ГР'!F401</f>
        <v>0</v>
      </c>
      <c r="G147" s="35">
        <f>G146-'Додоток 2 Видатки за ГР'!G401</f>
        <v>0</v>
      </c>
      <c r="H147" s="35">
        <f>H146-'Додоток 2 Видатки за ГР'!H401</f>
        <v>0</v>
      </c>
    </row>
    <row r="148" spans="4:8" ht="14.25">
      <c r="D148" s="11"/>
      <c r="E148" s="11"/>
      <c r="F148" s="11"/>
      <c r="G148" s="11"/>
      <c r="H148" s="11"/>
    </row>
    <row r="149" spans="2:8" ht="23.25" customHeight="1">
      <c r="B149" s="201" t="s">
        <v>475</v>
      </c>
      <c r="C149" s="202"/>
      <c r="D149" s="202"/>
      <c r="E149" s="202"/>
      <c r="F149" s="202"/>
      <c r="G149" s="202"/>
      <c r="H149" s="202"/>
    </row>
    <row r="150" spans="4:8" ht="14.25">
      <c r="D150" s="11"/>
      <c r="E150" s="11"/>
      <c r="F150" s="11"/>
      <c r="G150" s="11"/>
      <c r="H150" s="11"/>
    </row>
    <row r="151" spans="4:8" ht="14.25">
      <c r="D151" s="11"/>
      <c r="E151" s="11"/>
      <c r="F151" s="11"/>
      <c r="G151" s="11"/>
      <c r="H151" s="11"/>
    </row>
    <row r="152" spans="4:8" ht="14.25">
      <c r="D152" s="11"/>
      <c r="E152" s="11"/>
      <c r="F152" s="11"/>
      <c r="G152" s="11"/>
      <c r="H152" s="11"/>
    </row>
    <row r="153" spans="4:8" ht="14.25">
      <c r="D153" s="11"/>
      <c r="E153" s="11"/>
      <c r="F153" s="11"/>
      <c r="G153" s="11"/>
      <c r="H153" s="11"/>
    </row>
    <row r="154" spans="4:8" ht="14.25">
      <c r="D154" s="11"/>
      <c r="E154" s="11"/>
      <c r="F154" s="11"/>
      <c r="G154" s="11"/>
      <c r="H154" s="11"/>
    </row>
    <row r="155" spans="4:8" ht="14.25">
      <c r="D155" s="11"/>
      <c r="E155" s="11"/>
      <c r="F155" s="11"/>
      <c r="G155" s="11"/>
      <c r="H155" s="11"/>
    </row>
    <row r="156" spans="4:8" ht="14.25">
      <c r="D156" s="11"/>
      <c r="E156" s="11"/>
      <c r="F156" s="11"/>
      <c r="G156" s="11"/>
      <c r="H156" s="11"/>
    </row>
    <row r="157" spans="4:8" ht="14.25">
      <c r="D157" s="11"/>
      <c r="E157" s="11"/>
      <c r="F157" s="11"/>
      <c r="G157" s="11"/>
      <c r="H157" s="11"/>
    </row>
    <row r="158" spans="4:8" ht="14.25">
      <c r="D158" s="11"/>
      <c r="E158" s="11"/>
      <c r="F158" s="11"/>
      <c r="G158" s="11"/>
      <c r="H158" s="11"/>
    </row>
    <row r="159" spans="4:8" ht="14.25">
      <c r="D159" s="11"/>
      <c r="E159" s="11"/>
      <c r="F159" s="11"/>
      <c r="G159" s="11"/>
      <c r="H159" s="11"/>
    </row>
    <row r="160" spans="4:8" ht="14.25">
      <c r="D160" s="11"/>
      <c r="E160" s="11"/>
      <c r="F160" s="11"/>
      <c r="G160" s="11"/>
      <c r="H160" s="11"/>
    </row>
    <row r="161" spans="4:8" ht="14.25">
      <c r="D161" s="11"/>
      <c r="E161" s="11"/>
      <c r="F161" s="11"/>
      <c r="G161" s="11"/>
      <c r="H161" s="11"/>
    </row>
    <row r="162" spans="4:8" ht="14.25">
      <c r="D162" s="11"/>
      <c r="E162" s="11"/>
      <c r="F162" s="11"/>
      <c r="G162" s="11"/>
      <c r="H162" s="11"/>
    </row>
    <row r="163" spans="4:8" ht="14.25">
      <c r="D163" s="11"/>
      <c r="E163" s="11"/>
      <c r="F163" s="11"/>
      <c r="G163" s="11"/>
      <c r="H163" s="11"/>
    </row>
    <row r="164" spans="4:8" ht="14.25">
      <c r="D164" s="11"/>
      <c r="E164" s="11"/>
      <c r="F164" s="11"/>
      <c r="G164" s="11"/>
      <c r="H164" s="11"/>
    </row>
    <row r="165" spans="4:8" ht="14.25">
      <c r="D165" s="11"/>
      <c r="E165" s="11"/>
      <c r="F165" s="11"/>
      <c r="G165" s="11"/>
      <c r="H165" s="11"/>
    </row>
    <row r="166" spans="4:8" ht="14.25">
      <c r="D166" s="11"/>
      <c r="E166" s="11"/>
      <c r="F166" s="11"/>
      <c r="G166" s="11"/>
      <c r="H166" s="11"/>
    </row>
    <row r="167" spans="4:8" ht="14.25">
      <c r="D167" s="11"/>
      <c r="E167" s="11"/>
      <c r="F167" s="11"/>
      <c r="G167" s="11"/>
      <c r="H167" s="11"/>
    </row>
    <row r="168" spans="4:8" ht="14.25">
      <c r="D168" s="11"/>
      <c r="E168" s="11"/>
      <c r="F168" s="11"/>
      <c r="G168" s="11"/>
      <c r="H168" s="11"/>
    </row>
    <row r="169" spans="4:8" ht="14.25">
      <c r="D169" s="11"/>
      <c r="E169" s="11"/>
      <c r="F169" s="11"/>
      <c r="G169" s="11"/>
      <c r="H169" s="11"/>
    </row>
    <row r="170" spans="4:8" ht="14.25">
      <c r="D170" s="11"/>
      <c r="E170" s="11"/>
      <c r="F170" s="11"/>
      <c r="G170" s="11"/>
      <c r="H170" s="11"/>
    </row>
    <row r="171" spans="4:8" ht="14.25">
      <c r="D171" s="11"/>
      <c r="E171" s="11"/>
      <c r="F171" s="11"/>
      <c r="G171" s="11"/>
      <c r="H171" s="11"/>
    </row>
    <row r="172" spans="4:8" ht="14.25">
      <c r="D172" s="11"/>
      <c r="E172" s="11"/>
      <c r="F172" s="11"/>
      <c r="G172" s="11"/>
      <c r="H172" s="11"/>
    </row>
    <row r="173" spans="4:8" ht="14.25">
      <c r="D173" s="11"/>
      <c r="E173" s="11"/>
      <c r="F173" s="11"/>
      <c r="G173" s="11"/>
      <c r="H173" s="11"/>
    </row>
    <row r="174" spans="4:8" ht="14.25">
      <c r="D174" s="11"/>
      <c r="E174" s="11"/>
      <c r="F174" s="11"/>
      <c r="G174" s="11"/>
      <c r="H174" s="11"/>
    </row>
    <row r="175" spans="4:8" ht="14.25">
      <c r="D175" s="11"/>
      <c r="E175" s="11"/>
      <c r="F175" s="11"/>
      <c r="G175" s="11"/>
      <c r="H175" s="11"/>
    </row>
    <row r="176" spans="4:8" ht="14.25">
      <c r="D176" s="11"/>
      <c r="E176" s="11"/>
      <c r="F176" s="11"/>
      <c r="G176" s="11"/>
      <c r="H176" s="11"/>
    </row>
    <row r="177" spans="4:8" ht="14.25">
      <c r="D177" s="11"/>
      <c r="E177" s="11"/>
      <c r="F177" s="11"/>
      <c r="G177" s="11"/>
      <c r="H177" s="11"/>
    </row>
    <row r="178" spans="4:8" ht="14.25">
      <c r="D178" s="11"/>
      <c r="E178" s="11"/>
      <c r="F178" s="11"/>
      <c r="G178" s="11"/>
      <c r="H178" s="11"/>
    </row>
    <row r="179" spans="4:8" ht="14.25">
      <c r="D179" s="11"/>
      <c r="E179" s="11"/>
      <c r="F179" s="11"/>
      <c r="G179" s="11"/>
      <c r="H179" s="11"/>
    </row>
    <row r="180" spans="4:8" ht="14.25">
      <c r="D180" s="11"/>
      <c r="E180" s="11"/>
      <c r="F180" s="11"/>
      <c r="G180" s="11"/>
      <c r="H180" s="11"/>
    </row>
    <row r="181" spans="4:8" ht="14.25">
      <c r="D181" s="11"/>
      <c r="E181" s="11"/>
      <c r="F181" s="11"/>
      <c r="G181" s="11"/>
      <c r="H181" s="11"/>
    </row>
    <row r="182" spans="4:8" ht="14.25">
      <c r="D182" s="11"/>
      <c r="E182" s="11"/>
      <c r="F182" s="11"/>
      <c r="G182" s="11"/>
      <c r="H182" s="11"/>
    </row>
    <row r="183" spans="4:8" ht="14.25">
      <c r="D183" s="11"/>
      <c r="E183" s="11"/>
      <c r="F183" s="11"/>
      <c r="G183" s="11"/>
      <c r="H183" s="11"/>
    </row>
    <row r="184" spans="4:8" ht="14.25">
      <c r="D184" s="11"/>
      <c r="E184" s="11"/>
      <c r="F184" s="11"/>
      <c r="G184" s="11"/>
      <c r="H184" s="11"/>
    </row>
    <row r="185" spans="4:8" ht="14.25">
      <c r="D185" s="11"/>
      <c r="E185" s="11"/>
      <c r="F185" s="11"/>
      <c r="G185" s="11"/>
      <c r="H185" s="11"/>
    </row>
    <row r="186" spans="4:8" ht="14.25">
      <c r="D186" s="11"/>
      <c r="E186" s="11"/>
      <c r="F186" s="11"/>
      <c r="G186" s="11"/>
      <c r="H186" s="11"/>
    </row>
    <row r="187" spans="4:8" ht="14.25">
      <c r="D187" s="11"/>
      <c r="E187" s="11"/>
      <c r="F187" s="11"/>
      <c r="G187" s="11"/>
      <c r="H187" s="11"/>
    </row>
    <row r="188" spans="4:8" ht="14.25">
      <c r="D188" s="11"/>
      <c r="E188" s="11"/>
      <c r="F188" s="11"/>
      <c r="G188" s="11"/>
      <c r="H188" s="11"/>
    </row>
    <row r="189" spans="4:8" ht="14.25">
      <c r="D189" s="11"/>
      <c r="E189" s="11"/>
      <c r="F189" s="11"/>
      <c r="G189" s="11"/>
      <c r="H189" s="11"/>
    </row>
    <row r="190" spans="4:8" ht="14.25">
      <c r="D190" s="11"/>
      <c r="E190" s="11"/>
      <c r="F190" s="11"/>
      <c r="G190" s="11"/>
      <c r="H190" s="11"/>
    </row>
    <row r="191" spans="4:8" ht="14.25">
      <c r="D191" s="11"/>
      <c r="E191" s="11"/>
      <c r="F191" s="11"/>
      <c r="G191" s="11"/>
      <c r="H191" s="11"/>
    </row>
    <row r="192" spans="4:8" ht="14.25">
      <c r="D192" s="11"/>
      <c r="E192" s="11"/>
      <c r="F192" s="11"/>
      <c r="G192" s="11"/>
      <c r="H192" s="11"/>
    </row>
    <row r="193" spans="4:8" ht="14.25">
      <c r="D193" s="11"/>
      <c r="E193" s="11"/>
      <c r="F193" s="11"/>
      <c r="G193" s="11"/>
      <c r="H193" s="11"/>
    </row>
    <row r="194" spans="4:8" ht="14.25">
      <c r="D194" s="11"/>
      <c r="E194" s="11"/>
      <c r="F194" s="11"/>
      <c r="G194" s="11"/>
      <c r="H194" s="11"/>
    </row>
    <row r="195" spans="4:8" ht="14.25">
      <c r="D195" s="11"/>
      <c r="E195" s="11"/>
      <c r="F195" s="11"/>
      <c r="G195" s="11"/>
      <c r="H195" s="11"/>
    </row>
    <row r="196" spans="4:8" ht="14.25">
      <c r="D196" s="11"/>
      <c r="E196" s="11"/>
      <c r="F196" s="11"/>
      <c r="G196" s="11"/>
      <c r="H196" s="11"/>
    </row>
    <row r="197" spans="4:8" ht="14.25">
      <c r="D197" s="11"/>
      <c r="E197" s="11"/>
      <c r="F197" s="11"/>
      <c r="G197" s="11"/>
      <c r="H197" s="11"/>
    </row>
    <row r="198" spans="4:8" ht="14.25">
      <c r="D198" s="11"/>
      <c r="E198" s="11"/>
      <c r="F198" s="11"/>
      <c r="G198" s="11"/>
      <c r="H198" s="11"/>
    </row>
    <row r="199" spans="4:8" ht="14.25">
      <c r="D199" s="11"/>
      <c r="E199" s="11"/>
      <c r="F199" s="11"/>
      <c r="G199" s="11"/>
      <c r="H199" s="11"/>
    </row>
    <row r="200" spans="4:8" ht="14.25">
      <c r="D200" s="11"/>
      <c r="E200" s="11"/>
      <c r="F200" s="11"/>
      <c r="G200" s="11"/>
      <c r="H200" s="11"/>
    </row>
    <row r="201" spans="4:8" ht="14.25">
      <c r="D201" s="11"/>
      <c r="E201" s="11"/>
      <c r="F201" s="11"/>
      <c r="G201" s="11"/>
      <c r="H201" s="11"/>
    </row>
    <row r="202" spans="4:8" ht="14.25">
      <c r="D202" s="11"/>
      <c r="E202" s="11"/>
      <c r="F202" s="11"/>
      <c r="G202" s="11"/>
      <c r="H202" s="11"/>
    </row>
    <row r="203" spans="4:8" ht="14.25">
      <c r="D203" s="11"/>
      <c r="E203" s="11"/>
      <c r="F203" s="11"/>
      <c r="G203" s="11"/>
      <c r="H203" s="11"/>
    </row>
    <row r="204" spans="4:8" ht="14.25">
      <c r="D204" s="11"/>
      <c r="E204" s="11"/>
      <c r="F204" s="11"/>
      <c r="G204" s="11"/>
      <c r="H204" s="11"/>
    </row>
    <row r="205" spans="4:8" ht="14.25">
      <c r="D205" s="11"/>
      <c r="E205" s="11"/>
      <c r="F205" s="11"/>
      <c r="G205" s="11"/>
      <c r="H205" s="11"/>
    </row>
    <row r="206" spans="4:8" ht="14.25">
      <c r="D206" s="11"/>
      <c r="E206" s="11"/>
      <c r="F206" s="11"/>
      <c r="G206" s="11"/>
      <c r="H206" s="11"/>
    </row>
    <row r="207" spans="4:8" ht="14.25">
      <c r="D207" s="11"/>
      <c r="E207" s="11"/>
      <c r="F207" s="11"/>
      <c r="G207" s="11"/>
      <c r="H207" s="11"/>
    </row>
    <row r="208" spans="4:8" ht="14.25">
      <c r="D208" s="11"/>
      <c r="E208" s="11"/>
      <c r="F208" s="11"/>
      <c r="G208" s="11"/>
      <c r="H208" s="11"/>
    </row>
    <row r="209" spans="4:8" ht="14.25">
      <c r="D209" s="11"/>
      <c r="E209" s="11"/>
      <c r="F209" s="11"/>
      <c r="G209" s="11"/>
      <c r="H209" s="11"/>
    </row>
    <row r="210" spans="4:8" ht="14.25">
      <c r="D210" s="11"/>
      <c r="E210" s="11"/>
      <c r="F210" s="11"/>
      <c r="G210" s="11"/>
      <c r="H210" s="11"/>
    </row>
    <row r="211" spans="4:8" ht="14.25">
      <c r="D211" s="11"/>
      <c r="E211" s="11"/>
      <c r="F211" s="11"/>
      <c r="G211" s="11"/>
      <c r="H211" s="11"/>
    </row>
    <row r="212" spans="4:8" ht="14.25">
      <c r="D212" s="11"/>
      <c r="E212" s="11"/>
      <c r="F212" s="11"/>
      <c r="G212" s="11"/>
      <c r="H212" s="11"/>
    </row>
    <row r="213" spans="4:8" ht="14.25">
      <c r="D213" s="11"/>
      <c r="E213" s="11"/>
      <c r="F213" s="11"/>
      <c r="G213" s="11"/>
      <c r="H213" s="11"/>
    </row>
    <row r="214" spans="4:8" ht="14.25">
      <c r="D214" s="11"/>
      <c r="E214" s="11"/>
      <c r="F214" s="11"/>
      <c r="G214" s="11"/>
      <c r="H214" s="11"/>
    </row>
    <row r="215" spans="4:8" ht="14.25">
      <c r="D215" s="11"/>
      <c r="E215" s="11"/>
      <c r="F215" s="11"/>
      <c r="G215" s="11"/>
      <c r="H215" s="11"/>
    </row>
    <row r="216" spans="4:8" ht="14.25">
      <c r="D216" s="11"/>
      <c r="E216" s="11"/>
      <c r="F216" s="11"/>
      <c r="G216" s="11"/>
      <c r="H216" s="11"/>
    </row>
    <row r="217" spans="4:8" ht="14.25">
      <c r="D217" s="11"/>
      <c r="E217" s="11"/>
      <c r="F217" s="11"/>
      <c r="G217" s="11"/>
      <c r="H217" s="11"/>
    </row>
    <row r="218" spans="4:8" ht="14.25">
      <c r="D218" s="11"/>
      <c r="E218" s="11"/>
      <c r="F218" s="11"/>
      <c r="G218" s="11"/>
      <c r="H218" s="11"/>
    </row>
    <row r="219" spans="4:8" ht="14.25">
      <c r="D219" s="11"/>
      <c r="E219" s="11"/>
      <c r="F219" s="11"/>
      <c r="G219" s="11"/>
      <c r="H219" s="11"/>
    </row>
    <row r="220" spans="4:8" ht="14.25">
      <c r="D220" s="11"/>
      <c r="E220" s="11"/>
      <c r="F220" s="11"/>
      <c r="G220" s="11"/>
      <c r="H220" s="11"/>
    </row>
    <row r="221" spans="4:8" ht="14.25">
      <c r="D221" s="11"/>
      <c r="E221" s="11"/>
      <c r="F221" s="11"/>
      <c r="G221" s="11"/>
      <c r="H221" s="11"/>
    </row>
    <row r="222" spans="4:8" ht="14.25">
      <c r="D222" s="11"/>
      <c r="E222" s="11"/>
      <c r="F222" s="11"/>
      <c r="G222" s="11"/>
      <c r="H222" s="11"/>
    </row>
    <row r="223" spans="4:8" ht="14.25">
      <c r="D223" s="11"/>
      <c r="E223" s="11"/>
      <c r="F223" s="11"/>
      <c r="G223" s="11"/>
      <c r="H223" s="11"/>
    </row>
    <row r="224" spans="4:8" ht="14.25">
      <c r="D224" s="11"/>
      <c r="E224" s="11"/>
      <c r="F224" s="11"/>
      <c r="G224" s="11"/>
      <c r="H224" s="11"/>
    </row>
    <row r="225" spans="4:8" ht="14.25">
      <c r="D225" s="11"/>
      <c r="E225" s="11"/>
      <c r="F225" s="11"/>
      <c r="G225" s="11"/>
      <c r="H225" s="11"/>
    </row>
    <row r="226" spans="4:8" ht="14.25">
      <c r="D226" s="11"/>
      <c r="E226" s="11"/>
      <c r="F226" s="11"/>
      <c r="G226" s="11"/>
      <c r="H226" s="11"/>
    </row>
    <row r="227" spans="4:8" ht="14.25">
      <c r="D227" s="11"/>
      <c r="E227" s="11"/>
      <c r="F227" s="11"/>
      <c r="G227" s="11"/>
      <c r="H227" s="11"/>
    </row>
    <row r="228" spans="4:8" ht="14.25">
      <c r="D228" s="11"/>
      <c r="E228" s="11"/>
      <c r="F228" s="11"/>
      <c r="G228" s="11"/>
      <c r="H228" s="11"/>
    </row>
    <row r="229" spans="4:8" ht="14.25">
      <c r="D229" s="11"/>
      <c r="E229" s="11"/>
      <c r="F229" s="11"/>
      <c r="G229" s="11"/>
      <c r="H229" s="11"/>
    </row>
    <row r="230" spans="4:8" ht="14.25">
      <c r="D230" s="11"/>
      <c r="E230" s="11"/>
      <c r="F230" s="11"/>
      <c r="G230" s="11"/>
      <c r="H230" s="11"/>
    </row>
    <row r="231" spans="4:8" ht="14.25">
      <c r="D231" s="11"/>
      <c r="E231" s="11"/>
      <c r="F231" s="11"/>
      <c r="G231" s="11"/>
      <c r="H231" s="11"/>
    </row>
    <row r="232" spans="4:8" ht="14.25">
      <c r="D232" s="11"/>
      <c r="E232" s="11"/>
      <c r="F232" s="11"/>
      <c r="G232" s="11"/>
      <c r="H232" s="11"/>
    </row>
    <row r="233" spans="4:8" ht="14.25">
      <c r="D233" s="11"/>
      <c r="E233" s="11"/>
      <c r="F233" s="11"/>
      <c r="G233" s="11"/>
      <c r="H233" s="11"/>
    </row>
    <row r="234" spans="4:8" ht="14.25">
      <c r="D234" s="11"/>
      <c r="E234" s="11"/>
      <c r="F234" s="11"/>
      <c r="G234" s="11"/>
      <c r="H234" s="11"/>
    </row>
    <row r="235" spans="4:8" ht="14.25">
      <c r="D235" s="11"/>
      <c r="E235" s="11"/>
      <c r="F235" s="11"/>
      <c r="G235" s="11"/>
      <c r="H235" s="11"/>
    </row>
    <row r="236" spans="4:8" ht="14.25">
      <c r="D236" s="11"/>
      <c r="E236" s="11"/>
      <c r="F236" s="11"/>
      <c r="G236" s="11"/>
      <c r="H236" s="11"/>
    </row>
    <row r="237" spans="4:8" ht="14.25">
      <c r="D237" s="11"/>
      <c r="E237" s="11"/>
      <c r="F237" s="11"/>
      <c r="G237" s="11"/>
      <c r="H237" s="11"/>
    </row>
    <row r="238" spans="4:8" ht="14.25">
      <c r="D238" s="11"/>
      <c r="E238" s="11"/>
      <c r="F238" s="11"/>
      <c r="G238" s="11"/>
      <c r="H238" s="11"/>
    </row>
    <row r="239" spans="4:8" ht="14.25">
      <c r="D239" s="11"/>
      <c r="E239" s="11"/>
      <c r="F239" s="11"/>
      <c r="G239" s="11"/>
      <c r="H239" s="11"/>
    </row>
    <row r="240" spans="4:8" ht="14.25">
      <c r="D240" s="11"/>
      <c r="E240" s="11"/>
      <c r="F240" s="11"/>
      <c r="G240" s="11"/>
      <c r="H240" s="11"/>
    </row>
    <row r="241" spans="4:8" ht="14.25">
      <c r="D241" s="11"/>
      <c r="E241" s="11"/>
      <c r="F241" s="11"/>
      <c r="G241" s="11"/>
      <c r="H241" s="11"/>
    </row>
    <row r="242" spans="4:8" ht="14.25">
      <c r="D242" s="11"/>
      <c r="E242" s="11"/>
      <c r="F242" s="11"/>
      <c r="G242" s="11"/>
      <c r="H242" s="11"/>
    </row>
    <row r="243" spans="4:8" ht="14.25">
      <c r="D243" s="11"/>
      <c r="E243" s="11"/>
      <c r="F243" s="11"/>
      <c r="G243" s="11"/>
      <c r="H243" s="11"/>
    </row>
    <row r="244" spans="4:8" ht="14.25">
      <c r="D244" s="11"/>
      <c r="E244" s="11"/>
      <c r="F244" s="11"/>
      <c r="G244" s="11"/>
      <c r="H244" s="11"/>
    </row>
    <row r="245" spans="4:8" ht="14.25">
      <c r="D245" s="11"/>
      <c r="E245" s="11"/>
      <c r="F245" s="11"/>
      <c r="G245" s="11"/>
      <c r="H245" s="11"/>
    </row>
    <row r="246" spans="4:8" ht="14.25">
      <c r="D246" s="11"/>
      <c r="E246" s="11"/>
      <c r="F246" s="11"/>
      <c r="G246" s="11"/>
      <c r="H246" s="11"/>
    </row>
    <row r="247" spans="4:8" ht="14.25">
      <c r="D247" s="11"/>
      <c r="E247" s="11"/>
      <c r="F247" s="11"/>
      <c r="G247" s="11"/>
      <c r="H247" s="11"/>
    </row>
    <row r="248" spans="4:8" ht="14.25">
      <c r="D248" s="11"/>
      <c r="E248" s="11"/>
      <c r="F248" s="11"/>
      <c r="G248" s="11"/>
      <c r="H248" s="11"/>
    </row>
    <row r="249" spans="4:8" ht="14.25">
      <c r="D249" s="11"/>
      <c r="E249" s="11"/>
      <c r="F249" s="11"/>
      <c r="G249" s="11"/>
      <c r="H249" s="11"/>
    </row>
    <row r="250" spans="4:8" ht="14.25">
      <c r="D250" s="11"/>
      <c r="E250" s="11"/>
      <c r="F250" s="11"/>
      <c r="G250" s="11"/>
      <c r="H250" s="11"/>
    </row>
    <row r="251" spans="4:8" ht="14.25">
      <c r="D251" s="11"/>
      <c r="E251" s="11"/>
      <c r="F251" s="11"/>
      <c r="G251" s="11"/>
      <c r="H251" s="11"/>
    </row>
    <row r="252" spans="4:8" ht="14.25">
      <c r="D252" s="11"/>
      <c r="E252" s="11"/>
      <c r="F252" s="11"/>
      <c r="G252" s="11"/>
      <c r="H252" s="11"/>
    </row>
    <row r="253" spans="4:8" ht="14.25">
      <c r="D253" s="11"/>
      <c r="E253" s="11"/>
      <c r="F253" s="11"/>
      <c r="G253" s="11"/>
      <c r="H253" s="11"/>
    </row>
    <row r="254" spans="4:8" ht="14.25">
      <c r="D254" s="11"/>
      <c r="E254" s="11"/>
      <c r="F254" s="11"/>
      <c r="G254" s="11"/>
      <c r="H254" s="11"/>
    </row>
    <row r="255" spans="4:8" ht="14.25">
      <c r="D255" s="11"/>
      <c r="E255" s="11"/>
      <c r="F255" s="11"/>
      <c r="G255" s="11"/>
      <c r="H255" s="11"/>
    </row>
    <row r="256" spans="4:8" ht="14.25">
      <c r="D256" s="11"/>
      <c r="E256" s="11"/>
      <c r="F256" s="11"/>
      <c r="G256" s="11"/>
      <c r="H256" s="11"/>
    </row>
    <row r="257" spans="4:8" ht="14.25">
      <c r="D257" s="11"/>
      <c r="E257" s="11"/>
      <c r="F257" s="11"/>
      <c r="G257" s="11"/>
      <c r="H257" s="11"/>
    </row>
    <row r="258" spans="4:8" ht="14.25">
      <c r="D258" s="11"/>
      <c r="E258" s="11"/>
      <c r="F258" s="11"/>
      <c r="G258" s="11"/>
      <c r="H258" s="11"/>
    </row>
    <row r="259" spans="4:8" ht="14.25">
      <c r="D259" s="11"/>
      <c r="E259" s="11"/>
      <c r="F259" s="11"/>
      <c r="G259" s="11"/>
      <c r="H259" s="11"/>
    </row>
    <row r="260" spans="4:8" ht="14.25">
      <c r="D260" s="11"/>
      <c r="E260" s="11"/>
      <c r="F260" s="11"/>
      <c r="G260" s="11"/>
      <c r="H260" s="11"/>
    </row>
    <row r="261" spans="4:8" ht="14.25">
      <c r="D261" s="11"/>
      <c r="E261" s="11"/>
      <c r="F261" s="11"/>
      <c r="G261" s="11"/>
      <c r="H261" s="11"/>
    </row>
    <row r="262" spans="4:8" ht="14.25">
      <c r="D262" s="11"/>
      <c r="E262" s="11"/>
      <c r="F262" s="11"/>
      <c r="G262" s="11"/>
      <c r="H262" s="11"/>
    </row>
    <row r="263" spans="4:8" ht="14.25">
      <c r="D263" s="11"/>
      <c r="E263" s="11"/>
      <c r="F263" s="11"/>
      <c r="G263" s="11"/>
      <c r="H263" s="11"/>
    </row>
    <row r="264" spans="4:8" ht="14.25">
      <c r="D264" s="11"/>
      <c r="E264" s="11"/>
      <c r="F264" s="11"/>
      <c r="G264" s="11"/>
      <c r="H264" s="11"/>
    </row>
    <row r="265" spans="4:8" ht="14.25">
      <c r="D265" s="11"/>
      <c r="E265" s="11"/>
      <c r="F265" s="11"/>
      <c r="G265" s="11"/>
      <c r="H265" s="11"/>
    </row>
    <row r="266" spans="4:8" ht="14.25">
      <c r="D266" s="11"/>
      <c r="E266" s="11"/>
      <c r="F266" s="11"/>
      <c r="G266" s="11"/>
      <c r="H266" s="11"/>
    </row>
    <row r="267" spans="4:8" ht="14.25">
      <c r="D267" s="11"/>
      <c r="E267" s="11"/>
      <c r="F267" s="11"/>
      <c r="G267" s="11"/>
      <c r="H267" s="11"/>
    </row>
    <row r="268" spans="4:8" ht="14.25">
      <c r="D268" s="11"/>
      <c r="E268" s="11"/>
      <c r="F268" s="11"/>
      <c r="G268" s="11"/>
      <c r="H268" s="11"/>
    </row>
    <row r="269" spans="4:8" ht="14.25">
      <c r="D269" s="11"/>
      <c r="E269" s="11"/>
      <c r="F269" s="11"/>
      <c r="G269" s="11"/>
      <c r="H269" s="11"/>
    </row>
    <row r="270" spans="4:8" ht="14.25">
      <c r="D270" s="11"/>
      <c r="E270" s="11"/>
      <c r="F270" s="11"/>
      <c r="G270" s="11"/>
      <c r="H270" s="11"/>
    </row>
    <row r="271" spans="4:8" ht="14.25">
      <c r="D271" s="11"/>
      <c r="E271" s="11"/>
      <c r="F271" s="11"/>
      <c r="G271" s="11"/>
      <c r="H271" s="11"/>
    </row>
    <row r="272" spans="4:8" ht="14.25">
      <c r="D272" s="11"/>
      <c r="E272" s="11"/>
      <c r="F272" s="11"/>
      <c r="G272" s="11"/>
      <c r="H272" s="11"/>
    </row>
    <row r="273" spans="4:8" ht="14.25">
      <c r="D273" s="11"/>
      <c r="E273" s="11"/>
      <c r="F273" s="11"/>
      <c r="G273" s="11"/>
      <c r="H273" s="11"/>
    </row>
    <row r="274" spans="4:8" ht="14.25">
      <c r="D274" s="11"/>
      <c r="E274" s="11"/>
      <c r="F274" s="11"/>
      <c r="G274" s="11"/>
      <c r="H274" s="11"/>
    </row>
    <row r="275" spans="4:8" ht="14.25">
      <c r="D275" s="11"/>
      <c r="E275" s="11"/>
      <c r="F275" s="11"/>
      <c r="G275" s="11"/>
      <c r="H275" s="11"/>
    </row>
    <row r="276" spans="4:8" ht="14.25">
      <c r="D276" s="11"/>
      <c r="E276" s="11"/>
      <c r="F276" s="11"/>
      <c r="G276" s="11"/>
      <c r="H276" s="11"/>
    </row>
    <row r="277" spans="4:8" ht="14.25">
      <c r="D277" s="11"/>
      <c r="E277" s="11"/>
      <c r="F277" s="11"/>
      <c r="G277" s="11"/>
      <c r="H277" s="11"/>
    </row>
    <row r="278" spans="4:8" ht="14.25">
      <c r="D278" s="11"/>
      <c r="E278" s="11"/>
      <c r="F278" s="11"/>
      <c r="G278" s="11"/>
      <c r="H278" s="11"/>
    </row>
    <row r="279" spans="4:8" ht="14.25">
      <c r="D279" s="11"/>
      <c r="E279" s="11"/>
      <c r="F279" s="11"/>
      <c r="G279" s="11"/>
      <c r="H279" s="11"/>
    </row>
    <row r="280" spans="4:8" ht="14.25">
      <c r="D280" s="11"/>
      <c r="E280" s="11"/>
      <c r="F280" s="11"/>
      <c r="G280" s="11"/>
      <c r="H280" s="11"/>
    </row>
    <row r="281" spans="4:8" ht="14.25">
      <c r="D281" s="11"/>
      <c r="E281" s="11"/>
      <c r="F281" s="11"/>
      <c r="G281" s="11"/>
      <c r="H281" s="11"/>
    </row>
    <row r="282" spans="4:8" ht="14.25">
      <c r="D282" s="11"/>
      <c r="E282" s="11"/>
      <c r="F282" s="11"/>
      <c r="G282" s="11"/>
      <c r="H282" s="11"/>
    </row>
    <row r="283" spans="4:8" ht="14.25">
      <c r="D283" s="11"/>
      <c r="E283" s="11"/>
      <c r="F283" s="11"/>
      <c r="G283" s="11"/>
      <c r="H283" s="11"/>
    </row>
    <row r="284" spans="4:8" ht="14.25">
      <c r="D284" s="11"/>
      <c r="E284" s="11"/>
      <c r="F284" s="11"/>
      <c r="G284" s="11"/>
      <c r="H284" s="11"/>
    </row>
    <row r="285" spans="4:8" ht="14.25">
      <c r="D285" s="11"/>
      <c r="E285" s="11"/>
      <c r="F285" s="11"/>
      <c r="G285" s="11"/>
      <c r="H285" s="11"/>
    </row>
    <row r="286" spans="4:8" ht="14.25">
      <c r="D286" s="11"/>
      <c r="E286" s="11"/>
      <c r="F286" s="11"/>
      <c r="G286" s="11"/>
      <c r="H286" s="11"/>
    </row>
    <row r="287" spans="4:8" ht="14.25">
      <c r="D287" s="11"/>
      <c r="E287" s="11"/>
      <c r="F287" s="11"/>
      <c r="G287" s="11"/>
      <c r="H287" s="11"/>
    </row>
    <row r="288" spans="4:8" ht="14.25">
      <c r="D288" s="11"/>
      <c r="E288" s="11"/>
      <c r="F288" s="11"/>
      <c r="G288" s="11"/>
      <c r="H288" s="11"/>
    </row>
    <row r="289" spans="4:8" ht="14.25">
      <c r="D289" s="11"/>
      <c r="E289" s="11"/>
      <c r="F289" s="11"/>
      <c r="G289" s="11"/>
      <c r="H289" s="11"/>
    </row>
    <row r="290" spans="4:8" ht="14.25">
      <c r="D290" s="11"/>
      <c r="E290" s="11"/>
      <c r="F290" s="11"/>
      <c r="G290" s="11"/>
      <c r="H290" s="11"/>
    </row>
    <row r="291" spans="4:8" ht="14.25">
      <c r="D291" s="11"/>
      <c r="E291" s="11"/>
      <c r="F291" s="11"/>
      <c r="G291" s="11"/>
      <c r="H291" s="11"/>
    </row>
    <row r="292" spans="4:8" ht="14.25">
      <c r="D292" s="11"/>
      <c r="E292" s="11"/>
      <c r="F292" s="11"/>
      <c r="G292" s="11"/>
      <c r="H292" s="11"/>
    </row>
    <row r="293" spans="4:8" ht="14.25">
      <c r="D293" s="11"/>
      <c r="E293" s="11"/>
      <c r="F293" s="11"/>
      <c r="G293" s="11"/>
      <c r="H293" s="11"/>
    </row>
    <row r="294" spans="4:8" ht="14.25">
      <c r="D294" s="11"/>
      <c r="E294" s="11"/>
      <c r="F294" s="11"/>
      <c r="G294" s="11"/>
      <c r="H294" s="11"/>
    </row>
    <row r="295" spans="4:8" ht="14.25">
      <c r="D295" s="11"/>
      <c r="E295" s="11"/>
      <c r="F295" s="11"/>
      <c r="G295" s="11"/>
      <c r="H295" s="11"/>
    </row>
    <row r="296" spans="4:8" ht="14.25">
      <c r="D296" s="11"/>
      <c r="E296" s="11"/>
      <c r="F296" s="11"/>
      <c r="G296" s="11"/>
      <c r="H296" s="11"/>
    </row>
    <row r="297" spans="4:8" ht="14.25">
      <c r="D297" s="11"/>
      <c r="E297" s="11"/>
      <c r="F297" s="11"/>
      <c r="G297" s="11"/>
      <c r="H297" s="11"/>
    </row>
    <row r="298" spans="4:8" ht="14.25">
      <c r="D298" s="11"/>
      <c r="E298" s="11"/>
      <c r="F298" s="11"/>
      <c r="G298" s="11"/>
      <c r="H298" s="11"/>
    </row>
    <row r="299" spans="4:8" ht="14.25">
      <c r="D299" s="11"/>
      <c r="E299" s="11"/>
      <c r="F299" s="11"/>
      <c r="G299" s="11"/>
      <c r="H299" s="11"/>
    </row>
    <row r="300" spans="4:8" ht="14.25">
      <c r="D300" s="11"/>
      <c r="E300" s="11"/>
      <c r="F300" s="11"/>
      <c r="G300" s="11"/>
      <c r="H300" s="11"/>
    </row>
    <row r="301" spans="4:8" ht="14.25">
      <c r="D301" s="11"/>
      <c r="E301" s="11"/>
      <c r="F301" s="11"/>
      <c r="G301" s="11"/>
      <c r="H301" s="11"/>
    </row>
    <row r="302" spans="4:8" ht="14.25">
      <c r="D302" s="11"/>
      <c r="E302" s="11"/>
      <c r="F302" s="11"/>
      <c r="G302" s="11"/>
      <c r="H302" s="11"/>
    </row>
    <row r="303" spans="4:8" ht="14.25">
      <c r="D303" s="11"/>
      <c r="E303" s="11"/>
      <c r="F303" s="11"/>
      <c r="G303" s="11"/>
      <c r="H303" s="11"/>
    </row>
    <row r="304" spans="4:8" ht="14.25">
      <c r="D304" s="11"/>
      <c r="E304" s="11"/>
      <c r="F304" s="11"/>
      <c r="G304" s="11"/>
      <c r="H304" s="11"/>
    </row>
    <row r="305" spans="4:8" ht="14.25">
      <c r="D305" s="11"/>
      <c r="E305" s="11"/>
      <c r="F305" s="11"/>
      <c r="G305" s="11"/>
      <c r="H305" s="11"/>
    </row>
    <row r="306" spans="4:8" ht="14.25">
      <c r="D306" s="11"/>
      <c r="E306" s="11"/>
      <c r="F306" s="11"/>
      <c r="G306" s="11"/>
      <c r="H306" s="11"/>
    </row>
    <row r="307" spans="4:8" ht="14.25">
      <c r="D307" s="11"/>
      <c r="E307" s="11"/>
      <c r="F307" s="11"/>
      <c r="G307" s="11"/>
      <c r="H307" s="11"/>
    </row>
    <row r="308" spans="4:8" ht="14.25">
      <c r="D308" s="11"/>
      <c r="E308" s="11"/>
      <c r="F308" s="11"/>
      <c r="G308" s="11"/>
      <c r="H308" s="11"/>
    </row>
    <row r="309" spans="4:8" ht="14.25">
      <c r="D309" s="11"/>
      <c r="E309" s="11"/>
      <c r="F309" s="11"/>
      <c r="G309" s="11"/>
      <c r="H309" s="11"/>
    </row>
    <row r="310" spans="4:8" ht="14.25">
      <c r="D310" s="11"/>
      <c r="E310" s="11"/>
      <c r="F310" s="11"/>
      <c r="G310" s="11"/>
      <c r="H310" s="11"/>
    </row>
    <row r="311" spans="4:8" ht="14.25">
      <c r="D311" s="11"/>
      <c r="E311" s="11"/>
      <c r="F311" s="11"/>
      <c r="G311" s="11"/>
      <c r="H311" s="11"/>
    </row>
    <row r="312" spans="4:8" ht="14.25">
      <c r="D312" s="11"/>
      <c r="E312" s="11"/>
      <c r="F312" s="11"/>
      <c r="G312" s="11"/>
      <c r="H312" s="11"/>
    </row>
    <row r="313" spans="4:8" ht="14.25">
      <c r="D313" s="11"/>
      <c r="E313" s="11"/>
      <c r="F313" s="11"/>
      <c r="G313" s="11"/>
      <c r="H313" s="11"/>
    </row>
    <row r="314" spans="4:8" ht="14.25">
      <c r="D314" s="11"/>
      <c r="E314" s="11"/>
      <c r="F314" s="11"/>
      <c r="G314" s="11"/>
      <c r="H314" s="11"/>
    </row>
    <row r="315" spans="4:8" ht="14.25">
      <c r="D315" s="11"/>
      <c r="E315" s="11"/>
      <c r="F315" s="11"/>
      <c r="G315" s="11"/>
      <c r="H315" s="11"/>
    </row>
    <row r="316" spans="4:8" ht="14.25">
      <c r="D316" s="11"/>
      <c r="E316" s="11"/>
      <c r="F316" s="11"/>
      <c r="G316" s="11"/>
      <c r="H316" s="11"/>
    </row>
    <row r="317" spans="4:8" ht="14.25">
      <c r="D317" s="11"/>
      <c r="E317" s="11"/>
      <c r="F317" s="11"/>
      <c r="G317" s="11"/>
      <c r="H317" s="11"/>
    </row>
    <row r="318" spans="4:8" ht="14.25">
      <c r="D318" s="11"/>
      <c r="E318" s="11"/>
      <c r="F318" s="11"/>
      <c r="G318" s="11"/>
      <c r="H318" s="11"/>
    </row>
    <row r="319" spans="4:8" ht="14.25">
      <c r="D319" s="11"/>
      <c r="E319" s="11"/>
      <c r="F319" s="11"/>
      <c r="G319" s="11"/>
      <c r="H319" s="11"/>
    </row>
    <row r="320" spans="4:8" ht="14.25">
      <c r="D320" s="11"/>
      <c r="E320" s="11"/>
      <c r="F320" s="11"/>
      <c r="G320" s="11"/>
      <c r="H320" s="11"/>
    </row>
    <row r="321" spans="4:8" ht="14.25">
      <c r="D321" s="11"/>
      <c r="E321" s="11"/>
      <c r="F321" s="11"/>
      <c r="G321" s="11"/>
      <c r="H321" s="11"/>
    </row>
    <row r="322" spans="4:8" ht="14.25">
      <c r="D322" s="11"/>
      <c r="E322" s="11"/>
      <c r="F322" s="11"/>
      <c r="G322" s="11"/>
      <c r="H322" s="11"/>
    </row>
    <row r="323" spans="4:8" ht="14.25">
      <c r="D323" s="11"/>
      <c r="E323" s="11"/>
      <c r="F323" s="11"/>
      <c r="G323" s="11"/>
      <c r="H323" s="11"/>
    </row>
    <row r="324" spans="4:8" ht="14.25">
      <c r="D324" s="11"/>
      <c r="E324" s="11"/>
      <c r="F324" s="11"/>
      <c r="G324" s="11"/>
      <c r="H324" s="11"/>
    </row>
    <row r="325" spans="4:8" ht="14.25">
      <c r="D325" s="11"/>
      <c r="E325" s="11"/>
      <c r="F325" s="11"/>
      <c r="G325" s="11"/>
      <c r="H325" s="11"/>
    </row>
    <row r="326" spans="4:8" ht="14.25">
      <c r="D326" s="11"/>
      <c r="E326" s="11"/>
      <c r="F326" s="11"/>
      <c r="G326" s="11"/>
      <c r="H326" s="11"/>
    </row>
    <row r="327" spans="4:8" ht="14.25">
      <c r="D327" s="11"/>
      <c r="E327" s="11"/>
      <c r="F327" s="11"/>
      <c r="G327" s="11"/>
      <c r="H327" s="11"/>
    </row>
    <row r="328" spans="4:8" ht="14.25">
      <c r="D328" s="11"/>
      <c r="E328" s="11"/>
      <c r="F328" s="11"/>
      <c r="G328" s="11"/>
      <c r="H328" s="11"/>
    </row>
    <row r="329" spans="4:8" ht="14.25">
      <c r="D329" s="11"/>
      <c r="E329" s="11"/>
      <c r="F329" s="11"/>
      <c r="G329" s="11"/>
      <c r="H329" s="11"/>
    </row>
    <row r="330" spans="4:8" ht="14.25">
      <c r="D330" s="11"/>
      <c r="E330" s="11"/>
      <c r="F330" s="11"/>
      <c r="G330" s="11"/>
      <c r="H330" s="11"/>
    </row>
    <row r="331" spans="4:8" ht="14.25">
      <c r="D331" s="11"/>
      <c r="E331" s="11"/>
      <c r="F331" s="11"/>
      <c r="G331" s="11"/>
      <c r="H331" s="11"/>
    </row>
    <row r="332" spans="4:8" ht="14.25">
      <c r="D332" s="11"/>
      <c r="E332" s="11"/>
      <c r="F332" s="11"/>
      <c r="G332" s="11"/>
      <c r="H332" s="11"/>
    </row>
    <row r="333" spans="4:8" ht="14.25">
      <c r="D333" s="11"/>
      <c r="E333" s="11"/>
      <c r="F333" s="11"/>
      <c r="G333" s="11"/>
      <c r="H333" s="11"/>
    </row>
    <row r="334" spans="4:8" ht="14.25">
      <c r="D334" s="11"/>
      <c r="E334" s="11"/>
      <c r="F334" s="11"/>
      <c r="G334" s="11"/>
      <c r="H334" s="11"/>
    </row>
    <row r="335" spans="4:8" ht="14.25">
      <c r="D335" s="11"/>
      <c r="E335" s="11"/>
      <c r="F335" s="11"/>
      <c r="G335" s="11"/>
      <c r="H335" s="11"/>
    </row>
    <row r="336" spans="4:8" ht="14.25">
      <c r="D336" s="11"/>
      <c r="E336" s="11"/>
      <c r="F336" s="11"/>
      <c r="G336" s="11"/>
      <c r="H336" s="11"/>
    </row>
    <row r="337" spans="4:8" ht="14.25">
      <c r="D337" s="11"/>
      <c r="E337" s="11"/>
      <c r="F337" s="11"/>
      <c r="G337" s="11"/>
      <c r="H337" s="11"/>
    </row>
    <row r="338" spans="4:8" ht="14.25">
      <c r="D338" s="11"/>
      <c r="E338" s="11"/>
      <c r="F338" s="11"/>
      <c r="G338" s="11"/>
      <c r="H338" s="11"/>
    </row>
    <row r="339" spans="4:8" ht="14.25">
      <c r="D339" s="11"/>
      <c r="E339" s="11"/>
      <c r="F339" s="11"/>
      <c r="G339" s="11"/>
      <c r="H339" s="11"/>
    </row>
    <row r="340" spans="4:8" ht="14.25">
      <c r="D340" s="11"/>
      <c r="E340" s="11"/>
      <c r="F340" s="11"/>
      <c r="G340" s="11"/>
      <c r="H340" s="11"/>
    </row>
    <row r="341" spans="4:8" ht="14.25">
      <c r="D341" s="11"/>
      <c r="E341" s="11"/>
      <c r="F341" s="11"/>
      <c r="G341" s="11"/>
      <c r="H341" s="11"/>
    </row>
    <row r="342" spans="4:8" ht="14.25">
      <c r="D342" s="11"/>
      <c r="E342" s="11"/>
      <c r="F342" s="11"/>
      <c r="G342" s="11"/>
      <c r="H342" s="11"/>
    </row>
    <row r="343" spans="4:8" ht="14.25">
      <c r="D343" s="11"/>
      <c r="E343" s="11"/>
      <c r="F343" s="11"/>
      <c r="G343" s="11"/>
      <c r="H343" s="11"/>
    </row>
    <row r="344" spans="4:8" ht="14.25">
      <c r="D344" s="11"/>
      <c r="E344" s="11"/>
      <c r="F344" s="11"/>
      <c r="G344" s="11"/>
      <c r="H344" s="11"/>
    </row>
    <row r="345" spans="4:8" ht="14.25">
      <c r="D345" s="11"/>
      <c r="E345" s="11"/>
      <c r="F345" s="11"/>
      <c r="G345" s="11"/>
      <c r="H345" s="11"/>
    </row>
    <row r="346" spans="4:8" ht="14.25">
      <c r="D346" s="11"/>
      <c r="E346" s="11"/>
      <c r="F346" s="11"/>
      <c r="G346" s="11"/>
      <c r="H346" s="11"/>
    </row>
    <row r="347" spans="4:8" ht="14.25">
      <c r="D347" s="11"/>
      <c r="E347" s="11"/>
      <c r="F347" s="11"/>
      <c r="G347" s="11"/>
      <c r="H347" s="11"/>
    </row>
    <row r="348" spans="4:8" ht="14.25">
      <c r="D348" s="11"/>
      <c r="E348" s="11"/>
      <c r="F348" s="11"/>
      <c r="G348" s="11"/>
      <c r="H348" s="11"/>
    </row>
    <row r="349" spans="4:8" ht="14.25">
      <c r="D349" s="11"/>
      <c r="E349" s="11"/>
      <c r="F349" s="11"/>
      <c r="G349" s="11"/>
      <c r="H349" s="11"/>
    </row>
    <row r="350" spans="4:8" ht="14.25">
      <c r="D350" s="11"/>
      <c r="E350" s="11"/>
      <c r="F350" s="11"/>
      <c r="G350" s="11"/>
      <c r="H350" s="11"/>
    </row>
    <row r="351" spans="4:8" ht="14.25">
      <c r="D351" s="11"/>
      <c r="E351" s="11"/>
      <c r="F351" s="11"/>
      <c r="G351" s="11"/>
      <c r="H351" s="11"/>
    </row>
    <row r="352" spans="4:8" ht="14.25">
      <c r="D352" s="11"/>
      <c r="E352" s="11"/>
      <c r="F352" s="11"/>
      <c r="G352" s="11"/>
      <c r="H352" s="11"/>
    </row>
    <row r="353" spans="4:8" ht="14.25">
      <c r="D353" s="11"/>
      <c r="E353" s="11"/>
      <c r="F353" s="11"/>
      <c r="G353" s="11"/>
      <c r="H353" s="11"/>
    </row>
    <row r="354" spans="4:8" ht="14.25">
      <c r="D354" s="11"/>
      <c r="E354" s="11"/>
      <c r="F354" s="11"/>
      <c r="G354" s="11"/>
      <c r="H354" s="11"/>
    </row>
    <row r="355" spans="4:8" ht="14.25">
      <c r="D355" s="11"/>
      <c r="E355" s="11"/>
      <c r="F355" s="11"/>
      <c r="G355" s="11"/>
      <c r="H355" s="11"/>
    </row>
    <row r="356" spans="4:8" ht="14.25">
      <c r="D356" s="11"/>
      <c r="E356" s="11"/>
      <c r="F356" s="11"/>
      <c r="G356" s="11"/>
      <c r="H356" s="11"/>
    </row>
    <row r="357" spans="4:8" ht="14.25">
      <c r="D357" s="11"/>
      <c r="E357" s="11"/>
      <c r="F357" s="11"/>
      <c r="G357" s="11"/>
      <c r="H357" s="11"/>
    </row>
    <row r="358" spans="4:8" ht="14.25">
      <c r="D358" s="11"/>
      <c r="E358" s="11"/>
      <c r="F358" s="11"/>
      <c r="G358" s="11"/>
      <c r="H358" s="11"/>
    </row>
    <row r="359" spans="4:8" ht="14.25">
      <c r="D359" s="11"/>
      <c r="E359" s="11"/>
      <c r="F359" s="11"/>
      <c r="G359" s="11"/>
      <c r="H359" s="11"/>
    </row>
    <row r="360" spans="4:8" ht="14.25">
      <c r="D360" s="11"/>
      <c r="E360" s="11"/>
      <c r="F360" s="11"/>
      <c r="G360" s="11"/>
      <c r="H360" s="11"/>
    </row>
    <row r="361" spans="4:8" ht="14.25">
      <c r="D361" s="11"/>
      <c r="E361" s="11"/>
      <c r="F361" s="11"/>
      <c r="G361" s="11"/>
      <c r="H361" s="11"/>
    </row>
    <row r="362" spans="4:8" ht="14.25">
      <c r="D362" s="11"/>
      <c r="E362" s="11"/>
      <c r="F362" s="11"/>
      <c r="G362" s="11"/>
      <c r="H362" s="11"/>
    </row>
    <row r="363" spans="4:8" ht="14.25">
      <c r="D363" s="11"/>
      <c r="E363" s="11"/>
      <c r="F363" s="11"/>
      <c r="G363" s="11"/>
      <c r="H363" s="11"/>
    </row>
    <row r="364" spans="4:8" ht="14.25">
      <c r="D364" s="11"/>
      <c r="E364" s="11"/>
      <c r="F364" s="11"/>
      <c r="G364" s="11"/>
      <c r="H364" s="11"/>
    </row>
    <row r="365" spans="4:8" ht="14.25">
      <c r="D365" s="11"/>
      <c r="E365" s="11"/>
      <c r="F365" s="11"/>
      <c r="G365" s="11"/>
      <c r="H365" s="11"/>
    </row>
    <row r="366" spans="4:8" ht="14.25">
      <c r="D366" s="11"/>
      <c r="E366" s="11"/>
      <c r="F366" s="11"/>
      <c r="G366" s="11"/>
      <c r="H366" s="11"/>
    </row>
    <row r="367" spans="4:8" ht="14.25">
      <c r="D367" s="11"/>
      <c r="E367" s="11"/>
      <c r="F367" s="11"/>
      <c r="G367" s="11"/>
      <c r="H367" s="11"/>
    </row>
    <row r="368" spans="4:8" ht="14.25">
      <c r="D368" s="11"/>
      <c r="E368" s="11"/>
      <c r="F368" s="11"/>
      <c r="G368" s="11"/>
      <c r="H368" s="11"/>
    </row>
    <row r="369" spans="4:8" ht="14.25">
      <c r="D369" s="11"/>
      <c r="E369" s="11"/>
      <c r="F369" s="11"/>
      <c r="G369" s="11"/>
      <c r="H369" s="11"/>
    </row>
    <row r="370" spans="4:8" ht="14.25">
      <c r="D370" s="11"/>
      <c r="E370" s="11"/>
      <c r="F370" s="11"/>
      <c r="G370" s="11"/>
      <c r="H370" s="11"/>
    </row>
    <row r="371" spans="4:8" ht="14.25">
      <c r="D371" s="11"/>
      <c r="E371" s="11"/>
      <c r="F371" s="11"/>
      <c r="G371" s="11"/>
      <c r="H371" s="11"/>
    </row>
    <row r="372" spans="4:8" ht="14.25">
      <c r="D372" s="11"/>
      <c r="E372" s="11"/>
      <c r="F372" s="11"/>
      <c r="G372" s="11"/>
      <c r="H372" s="11"/>
    </row>
    <row r="373" spans="4:8" ht="14.25">
      <c r="D373" s="11"/>
      <c r="E373" s="11"/>
      <c r="F373" s="11"/>
      <c r="G373" s="11"/>
      <c r="H373" s="11"/>
    </row>
    <row r="374" spans="4:8" ht="14.25">
      <c r="D374" s="11"/>
      <c r="E374" s="11"/>
      <c r="F374" s="11"/>
      <c r="G374" s="11"/>
      <c r="H374" s="11"/>
    </row>
    <row r="375" spans="4:8" ht="14.25">
      <c r="D375" s="11"/>
      <c r="E375" s="11"/>
      <c r="F375" s="11"/>
      <c r="G375" s="11"/>
      <c r="H375" s="11"/>
    </row>
    <row r="376" spans="4:8" ht="14.25">
      <c r="D376" s="11"/>
      <c r="E376" s="11"/>
      <c r="F376" s="11"/>
      <c r="G376" s="11"/>
      <c r="H376" s="11"/>
    </row>
    <row r="377" spans="4:8" ht="14.25">
      <c r="D377" s="11"/>
      <c r="E377" s="11"/>
      <c r="F377" s="11"/>
      <c r="G377" s="11"/>
      <c r="H377" s="11"/>
    </row>
    <row r="378" spans="4:8" ht="14.25">
      <c r="D378" s="11"/>
      <c r="E378" s="11"/>
      <c r="F378" s="11"/>
      <c r="G378" s="11"/>
      <c r="H378" s="11"/>
    </row>
    <row r="379" spans="4:8" ht="14.25">
      <c r="D379" s="11"/>
      <c r="E379" s="11"/>
      <c r="F379" s="11"/>
      <c r="G379" s="11"/>
      <c r="H379" s="11"/>
    </row>
    <row r="380" spans="4:8" ht="14.25">
      <c r="D380" s="11"/>
      <c r="E380" s="11"/>
      <c r="F380" s="11"/>
      <c r="G380" s="11"/>
      <c r="H380" s="11"/>
    </row>
    <row r="381" spans="4:8" ht="14.25">
      <c r="D381" s="11"/>
      <c r="E381" s="11"/>
      <c r="F381" s="11"/>
      <c r="G381" s="11"/>
      <c r="H381" s="11"/>
    </row>
    <row r="382" spans="4:8" ht="14.25">
      <c r="D382" s="11"/>
      <c r="E382" s="11"/>
      <c r="F382" s="11"/>
      <c r="G382" s="11"/>
      <c r="H382" s="11"/>
    </row>
    <row r="383" spans="4:8" ht="14.25">
      <c r="D383" s="11"/>
      <c r="E383" s="11"/>
      <c r="F383" s="11"/>
      <c r="G383" s="11"/>
      <c r="H383" s="11"/>
    </row>
    <row r="384" spans="4:8" ht="14.25">
      <c r="D384" s="11"/>
      <c r="E384" s="11"/>
      <c r="F384" s="11"/>
      <c r="G384" s="11"/>
      <c r="H384" s="11"/>
    </row>
    <row r="385" spans="4:8" ht="14.25">
      <c r="D385" s="11"/>
      <c r="E385" s="11"/>
      <c r="F385" s="11"/>
      <c r="G385" s="11"/>
      <c r="H385" s="11"/>
    </row>
    <row r="386" spans="4:8" ht="14.25">
      <c r="D386" s="11"/>
      <c r="E386" s="11"/>
      <c r="F386" s="11"/>
      <c r="G386" s="11"/>
      <c r="H386" s="11"/>
    </row>
    <row r="387" spans="4:8" ht="14.25">
      <c r="D387" s="11"/>
      <c r="E387" s="11"/>
      <c r="F387" s="11"/>
      <c r="G387" s="11"/>
      <c r="H387" s="11"/>
    </row>
    <row r="388" spans="4:8" ht="14.25">
      <c r="D388" s="11"/>
      <c r="E388" s="11"/>
      <c r="F388" s="11"/>
      <c r="G388" s="11"/>
      <c r="H388" s="11"/>
    </row>
    <row r="389" spans="4:8" ht="14.25">
      <c r="D389" s="11"/>
      <c r="E389" s="11"/>
      <c r="F389" s="11"/>
      <c r="G389" s="11"/>
      <c r="H389" s="11"/>
    </row>
    <row r="390" spans="4:8" ht="14.25">
      <c r="D390" s="11"/>
      <c r="E390" s="11"/>
      <c r="F390" s="11"/>
      <c r="G390" s="11"/>
      <c r="H390" s="11"/>
    </row>
    <row r="391" spans="4:8" ht="14.25">
      <c r="D391" s="11"/>
      <c r="E391" s="11"/>
      <c r="F391" s="11"/>
      <c r="G391" s="11"/>
      <c r="H391" s="11"/>
    </row>
    <row r="392" spans="4:8" ht="14.25">
      <c r="D392" s="11"/>
      <c r="E392" s="11"/>
      <c r="F392" s="11"/>
      <c r="G392" s="11"/>
      <c r="H392" s="11"/>
    </row>
    <row r="393" spans="4:8" ht="14.25">
      <c r="D393" s="11"/>
      <c r="E393" s="11"/>
      <c r="F393" s="11"/>
      <c r="G393" s="11"/>
      <c r="H393" s="11"/>
    </row>
    <row r="394" spans="4:8" ht="14.25">
      <c r="D394" s="11"/>
      <c r="E394" s="11"/>
      <c r="F394" s="11"/>
      <c r="G394" s="11"/>
      <c r="H394" s="11"/>
    </row>
    <row r="395" spans="4:8" ht="14.25">
      <c r="D395" s="11"/>
      <c r="E395" s="11"/>
      <c r="F395" s="11"/>
      <c r="G395" s="11"/>
      <c r="H395" s="11"/>
    </row>
    <row r="396" spans="4:8" ht="14.25">
      <c r="D396" s="11"/>
      <c r="E396" s="11"/>
      <c r="F396" s="11"/>
      <c r="G396" s="11"/>
      <c r="H396" s="11"/>
    </row>
    <row r="397" spans="4:8" ht="14.25">
      <c r="D397" s="11"/>
      <c r="E397" s="11"/>
      <c r="F397" s="11"/>
      <c r="G397" s="11"/>
      <c r="H397" s="11"/>
    </row>
    <row r="398" spans="4:8" ht="14.25">
      <c r="D398" s="11"/>
      <c r="E398" s="11"/>
      <c r="F398" s="11"/>
      <c r="G398" s="11"/>
      <c r="H398" s="11"/>
    </row>
    <row r="399" spans="4:8" ht="14.25">
      <c r="D399" s="11"/>
      <c r="E399" s="11"/>
      <c r="F399" s="11"/>
      <c r="G399" s="11"/>
      <c r="H399" s="11"/>
    </row>
    <row r="400" spans="4:8" ht="14.25">
      <c r="D400" s="11"/>
      <c r="E400" s="11"/>
      <c r="F400" s="11"/>
      <c r="G400" s="11"/>
      <c r="H400" s="11"/>
    </row>
    <row r="401" spans="4:8" ht="14.25">
      <c r="D401" s="11"/>
      <c r="E401" s="11"/>
      <c r="F401" s="11"/>
      <c r="G401" s="11"/>
      <c r="H401" s="11"/>
    </row>
    <row r="402" spans="4:8" ht="14.25">
      <c r="D402" s="11"/>
      <c r="E402" s="11"/>
      <c r="F402" s="11"/>
      <c r="G402" s="11"/>
      <c r="H402" s="11"/>
    </row>
    <row r="403" spans="4:8" ht="14.25">
      <c r="D403" s="11"/>
      <c r="E403" s="11"/>
      <c r="F403" s="11"/>
      <c r="G403" s="11"/>
      <c r="H403" s="11"/>
    </row>
    <row r="404" spans="4:8" ht="14.25">
      <c r="D404" s="11"/>
      <c r="E404" s="11"/>
      <c r="F404" s="11"/>
      <c r="G404" s="11"/>
      <c r="H404" s="11"/>
    </row>
    <row r="405" spans="4:8" ht="14.25">
      <c r="D405" s="11"/>
      <c r="E405" s="11"/>
      <c r="F405" s="11"/>
      <c r="G405" s="11"/>
      <c r="H405" s="11"/>
    </row>
    <row r="406" spans="4:8" ht="14.25">
      <c r="D406" s="11"/>
      <c r="E406" s="11"/>
      <c r="F406" s="11"/>
      <c r="G406" s="11"/>
      <c r="H406" s="11"/>
    </row>
    <row r="407" spans="4:8" ht="14.25">
      <c r="D407" s="11"/>
      <c r="E407" s="11"/>
      <c r="F407" s="11"/>
      <c r="G407" s="11"/>
      <c r="H407" s="11"/>
    </row>
    <row r="408" spans="4:8" ht="14.25">
      <c r="D408" s="11"/>
      <c r="E408" s="11"/>
      <c r="F408" s="11"/>
      <c r="G408" s="11"/>
      <c r="H408" s="11"/>
    </row>
    <row r="409" spans="4:8" ht="14.25">
      <c r="D409" s="11"/>
      <c r="E409" s="11"/>
      <c r="F409" s="11"/>
      <c r="G409" s="11"/>
      <c r="H409" s="11"/>
    </row>
    <row r="410" spans="4:8" ht="14.25">
      <c r="D410" s="11"/>
      <c r="E410" s="11"/>
      <c r="F410" s="11"/>
      <c r="G410" s="11"/>
      <c r="H410" s="11"/>
    </row>
    <row r="411" spans="4:8" ht="14.25">
      <c r="D411" s="11"/>
      <c r="E411" s="11"/>
      <c r="F411" s="11"/>
      <c r="G411" s="11"/>
      <c r="H411" s="11"/>
    </row>
    <row r="412" spans="4:8" ht="14.25">
      <c r="D412" s="11"/>
      <c r="E412" s="11"/>
      <c r="F412" s="11"/>
      <c r="G412" s="11"/>
      <c r="H412" s="11"/>
    </row>
    <row r="413" spans="4:8" ht="14.25">
      <c r="D413" s="11"/>
      <c r="E413" s="11"/>
      <c r="F413" s="11"/>
      <c r="G413" s="11"/>
      <c r="H413" s="11"/>
    </row>
    <row r="414" spans="4:8" ht="14.25">
      <c r="D414" s="11"/>
      <c r="E414" s="11"/>
      <c r="F414" s="11"/>
      <c r="G414" s="11"/>
      <c r="H414" s="11"/>
    </row>
    <row r="415" spans="4:8" ht="14.25">
      <c r="D415" s="11"/>
      <c r="E415" s="11"/>
      <c r="F415" s="11"/>
      <c r="G415" s="11"/>
      <c r="H415" s="11"/>
    </row>
    <row r="416" spans="4:8" ht="14.25">
      <c r="D416" s="11"/>
      <c r="E416" s="11"/>
      <c r="F416" s="11"/>
      <c r="G416" s="11"/>
      <c r="H416" s="11"/>
    </row>
    <row r="417" spans="4:8" ht="14.25">
      <c r="D417" s="11"/>
      <c r="E417" s="11"/>
      <c r="F417" s="11"/>
      <c r="G417" s="11"/>
      <c r="H417" s="11"/>
    </row>
    <row r="418" spans="4:8" ht="14.25">
      <c r="D418" s="11"/>
      <c r="E418" s="11"/>
      <c r="F418" s="11"/>
      <c r="G418" s="11"/>
      <c r="H418" s="11"/>
    </row>
    <row r="419" spans="4:8" ht="14.25">
      <c r="D419" s="11"/>
      <c r="E419" s="11"/>
      <c r="F419" s="11"/>
      <c r="G419" s="11"/>
      <c r="H419" s="11"/>
    </row>
    <row r="420" spans="4:8" ht="14.25">
      <c r="D420" s="11"/>
      <c r="E420" s="11"/>
      <c r="F420" s="11"/>
      <c r="G420" s="11"/>
      <c r="H420" s="11"/>
    </row>
    <row r="421" spans="4:8" ht="14.25">
      <c r="D421" s="11"/>
      <c r="E421" s="11"/>
      <c r="F421" s="11"/>
      <c r="G421" s="11"/>
      <c r="H421" s="11"/>
    </row>
    <row r="422" spans="4:8" ht="14.25">
      <c r="D422" s="11"/>
      <c r="E422" s="11"/>
      <c r="F422" s="11"/>
      <c r="G422" s="11"/>
      <c r="H422" s="11"/>
    </row>
    <row r="423" spans="4:8" ht="14.25">
      <c r="D423" s="11"/>
      <c r="E423" s="11"/>
      <c r="F423" s="11"/>
      <c r="G423" s="11"/>
      <c r="H423" s="11"/>
    </row>
    <row r="424" spans="4:8" ht="14.25">
      <c r="D424" s="11"/>
      <c r="E424" s="11"/>
      <c r="F424" s="11"/>
      <c r="G424" s="11"/>
      <c r="H424" s="11"/>
    </row>
    <row r="425" spans="4:8" ht="14.25">
      <c r="D425" s="11"/>
      <c r="E425" s="11"/>
      <c r="F425" s="11"/>
      <c r="G425" s="11"/>
      <c r="H425" s="11"/>
    </row>
    <row r="426" spans="4:8" ht="14.25">
      <c r="D426" s="11"/>
      <c r="E426" s="11"/>
      <c r="F426" s="11"/>
      <c r="G426" s="11"/>
      <c r="H426" s="11"/>
    </row>
    <row r="427" spans="4:8" ht="14.25">
      <c r="D427" s="11"/>
      <c r="E427" s="11"/>
      <c r="F427" s="11"/>
      <c r="G427" s="11"/>
      <c r="H427" s="11"/>
    </row>
    <row r="428" spans="4:8" ht="14.25">
      <c r="D428" s="11"/>
      <c r="E428" s="11"/>
      <c r="F428" s="11"/>
      <c r="G428" s="11"/>
      <c r="H428" s="11"/>
    </row>
    <row r="429" spans="4:8" ht="14.25">
      <c r="D429" s="11"/>
      <c r="E429" s="11"/>
      <c r="F429" s="11"/>
      <c r="G429" s="11"/>
      <c r="H429" s="11"/>
    </row>
    <row r="430" spans="4:8" ht="14.25">
      <c r="D430" s="11"/>
      <c r="E430" s="11"/>
      <c r="F430" s="11"/>
      <c r="G430" s="11"/>
      <c r="H430" s="11"/>
    </row>
    <row r="431" spans="4:8" ht="14.25">
      <c r="D431" s="11"/>
      <c r="E431" s="11"/>
      <c r="F431" s="11"/>
      <c r="G431" s="11"/>
      <c r="H431" s="11"/>
    </row>
    <row r="432" spans="4:8" ht="14.25">
      <c r="D432" s="11"/>
      <c r="E432" s="11"/>
      <c r="F432" s="11"/>
      <c r="G432" s="11"/>
      <c r="H432" s="11"/>
    </row>
    <row r="433" spans="4:8" ht="14.25">
      <c r="D433" s="11"/>
      <c r="E433" s="11"/>
      <c r="F433" s="11"/>
      <c r="G433" s="11"/>
      <c r="H433" s="11"/>
    </row>
    <row r="434" spans="4:8" ht="14.25">
      <c r="D434" s="11"/>
      <c r="E434" s="11"/>
      <c r="F434" s="11"/>
      <c r="G434" s="11"/>
      <c r="H434" s="11"/>
    </row>
    <row r="435" spans="4:8" ht="14.25">
      <c r="D435" s="11"/>
      <c r="E435" s="11"/>
      <c r="F435" s="11"/>
      <c r="G435" s="11"/>
      <c r="H435" s="11"/>
    </row>
    <row r="436" spans="4:8" ht="14.25">
      <c r="D436" s="11"/>
      <c r="E436" s="11"/>
      <c r="F436" s="11"/>
      <c r="G436" s="11"/>
      <c r="H436" s="11"/>
    </row>
    <row r="437" spans="4:8" ht="14.25">
      <c r="D437" s="11"/>
      <c r="E437" s="11"/>
      <c r="F437" s="11"/>
      <c r="G437" s="11"/>
      <c r="H437" s="11"/>
    </row>
    <row r="438" spans="4:8" ht="14.25">
      <c r="D438" s="11"/>
      <c r="E438" s="11"/>
      <c r="F438" s="11"/>
      <c r="G438" s="11"/>
      <c r="H438" s="11"/>
    </row>
    <row r="439" spans="4:8" ht="14.25">
      <c r="D439" s="11"/>
      <c r="E439" s="11"/>
      <c r="F439" s="11"/>
      <c r="G439" s="11"/>
      <c r="H439" s="11"/>
    </row>
    <row r="440" spans="4:8" ht="14.25">
      <c r="D440" s="11"/>
      <c r="E440" s="11"/>
      <c r="F440" s="11"/>
      <c r="G440" s="11"/>
      <c r="H440" s="11"/>
    </row>
    <row r="441" spans="4:8" ht="14.25">
      <c r="D441" s="11"/>
      <c r="E441" s="11"/>
      <c r="F441" s="11"/>
      <c r="G441" s="11"/>
      <c r="H441" s="11"/>
    </row>
    <row r="442" spans="4:8" ht="14.25">
      <c r="D442" s="11"/>
      <c r="E442" s="11"/>
      <c r="F442" s="11"/>
      <c r="G442" s="11"/>
      <c r="H442" s="11"/>
    </row>
    <row r="443" spans="4:8" ht="14.25">
      <c r="D443" s="11"/>
      <c r="E443" s="11"/>
      <c r="F443" s="11"/>
      <c r="G443" s="11"/>
      <c r="H443" s="11"/>
    </row>
    <row r="444" spans="4:8" ht="14.25">
      <c r="D444" s="11"/>
      <c r="E444" s="11"/>
      <c r="F444" s="11"/>
      <c r="G444" s="11"/>
      <c r="H444" s="11"/>
    </row>
    <row r="445" spans="4:8" ht="14.25">
      <c r="D445" s="11"/>
      <c r="E445" s="11"/>
      <c r="F445" s="11"/>
      <c r="G445" s="11"/>
      <c r="H445" s="11"/>
    </row>
    <row r="446" spans="4:8" ht="14.25">
      <c r="D446" s="11"/>
      <c r="E446" s="11"/>
      <c r="F446" s="11"/>
      <c r="G446" s="11"/>
      <c r="H446" s="11"/>
    </row>
    <row r="447" spans="4:8" ht="14.25">
      <c r="D447" s="11"/>
      <c r="E447" s="11"/>
      <c r="F447" s="11"/>
      <c r="G447" s="11"/>
      <c r="H447" s="11"/>
    </row>
    <row r="448" spans="4:8" ht="14.25">
      <c r="D448" s="11"/>
      <c r="E448" s="11"/>
      <c r="F448" s="11"/>
      <c r="G448" s="11"/>
      <c r="H448" s="11"/>
    </row>
    <row r="449" spans="4:8" ht="14.25">
      <c r="D449" s="11"/>
      <c r="E449" s="11"/>
      <c r="F449" s="11"/>
      <c r="G449" s="11"/>
      <c r="H449" s="11"/>
    </row>
    <row r="450" spans="4:8" ht="14.25">
      <c r="D450" s="11"/>
      <c r="E450" s="11"/>
      <c r="F450" s="11"/>
      <c r="G450" s="11"/>
      <c r="H450" s="11"/>
    </row>
    <row r="451" spans="4:8" ht="14.25">
      <c r="D451" s="11"/>
      <c r="E451" s="11"/>
      <c r="F451" s="11"/>
      <c r="G451" s="11"/>
      <c r="H451" s="11"/>
    </row>
    <row r="452" spans="4:8" ht="14.25">
      <c r="D452" s="11"/>
      <c r="E452" s="11"/>
      <c r="F452" s="11"/>
      <c r="G452" s="11"/>
      <c r="H452" s="11"/>
    </row>
    <row r="453" spans="4:8" ht="14.25">
      <c r="D453" s="11"/>
      <c r="E453" s="11"/>
      <c r="F453" s="11"/>
      <c r="G453" s="11"/>
      <c r="H453" s="11"/>
    </row>
    <row r="454" spans="4:8" ht="14.25">
      <c r="D454" s="11"/>
      <c r="E454" s="11"/>
      <c r="F454" s="11"/>
      <c r="G454" s="11"/>
      <c r="H454" s="11"/>
    </row>
    <row r="455" spans="4:8" ht="14.25">
      <c r="D455" s="11"/>
      <c r="E455" s="11"/>
      <c r="F455" s="11"/>
      <c r="G455" s="11"/>
      <c r="H455" s="11"/>
    </row>
    <row r="456" spans="4:8" ht="14.25">
      <c r="D456" s="11"/>
      <c r="E456" s="11"/>
      <c r="F456" s="11"/>
      <c r="G456" s="11"/>
      <c r="H456" s="11"/>
    </row>
    <row r="457" spans="4:8" ht="14.25">
      <c r="D457" s="11"/>
      <c r="E457" s="11"/>
      <c r="F457" s="11"/>
      <c r="G457" s="11"/>
      <c r="H457" s="11"/>
    </row>
    <row r="458" spans="4:8" ht="14.25">
      <c r="D458" s="11"/>
      <c r="E458" s="11"/>
      <c r="F458" s="11"/>
      <c r="G458" s="11"/>
      <c r="H458" s="11"/>
    </row>
    <row r="459" spans="4:8" ht="14.25">
      <c r="D459" s="11"/>
      <c r="E459" s="11"/>
      <c r="F459" s="11"/>
      <c r="G459" s="11"/>
      <c r="H459" s="11"/>
    </row>
    <row r="460" spans="4:8" ht="14.25">
      <c r="D460" s="11"/>
      <c r="E460" s="11"/>
      <c r="F460" s="11"/>
      <c r="G460" s="11"/>
      <c r="H460" s="11"/>
    </row>
    <row r="461" spans="4:8" ht="14.25">
      <c r="D461" s="11"/>
      <c r="E461" s="11"/>
      <c r="F461" s="11"/>
      <c r="G461" s="11"/>
      <c r="H461" s="11"/>
    </row>
    <row r="462" spans="4:8" ht="14.25">
      <c r="D462" s="11"/>
      <c r="E462" s="11"/>
      <c r="F462" s="11"/>
      <c r="G462" s="11"/>
      <c r="H462" s="11"/>
    </row>
    <row r="463" spans="4:8" ht="14.25">
      <c r="D463" s="11"/>
      <c r="E463" s="11"/>
      <c r="F463" s="11"/>
      <c r="G463" s="11"/>
      <c r="H463" s="11"/>
    </row>
    <row r="464" spans="4:8" ht="14.25">
      <c r="D464" s="11"/>
      <c r="E464" s="11"/>
      <c r="F464" s="11"/>
      <c r="G464" s="11"/>
      <c r="H464" s="11"/>
    </row>
    <row r="465" spans="4:8" ht="14.25">
      <c r="D465" s="11"/>
      <c r="E465" s="11"/>
      <c r="F465" s="11"/>
      <c r="G465" s="11"/>
      <c r="H465" s="11"/>
    </row>
    <row r="466" spans="4:8" ht="14.25">
      <c r="D466" s="11"/>
      <c r="E466" s="11"/>
      <c r="F466" s="11"/>
      <c r="G466" s="11"/>
      <c r="H466" s="11"/>
    </row>
    <row r="467" spans="4:8" ht="14.25">
      <c r="D467" s="11"/>
      <c r="E467" s="11"/>
      <c r="F467" s="11"/>
      <c r="G467" s="11"/>
      <c r="H467" s="11"/>
    </row>
    <row r="468" spans="4:8" ht="14.25">
      <c r="D468" s="11"/>
      <c r="E468" s="11"/>
      <c r="F468" s="11"/>
      <c r="G468" s="11"/>
      <c r="H468" s="11"/>
    </row>
    <row r="469" spans="4:8" ht="14.25">
      <c r="D469" s="11"/>
      <c r="E469" s="11"/>
      <c r="F469" s="11"/>
      <c r="G469" s="11"/>
      <c r="H469" s="11"/>
    </row>
    <row r="470" spans="4:8" ht="14.25">
      <c r="D470" s="11"/>
      <c r="E470" s="11"/>
      <c r="F470" s="11"/>
      <c r="G470" s="11"/>
      <c r="H470" s="11"/>
    </row>
    <row r="471" spans="4:8" ht="14.25">
      <c r="D471" s="11"/>
      <c r="E471" s="11"/>
      <c r="F471" s="11"/>
      <c r="G471" s="11"/>
      <c r="H471" s="11"/>
    </row>
    <row r="472" spans="4:8" ht="14.25">
      <c r="D472" s="11"/>
      <c r="E472" s="11"/>
      <c r="F472" s="11"/>
      <c r="G472" s="11"/>
      <c r="H472" s="11"/>
    </row>
    <row r="473" spans="4:8" ht="14.25">
      <c r="D473" s="11"/>
      <c r="E473" s="11"/>
      <c r="F473" s="11"/>
      <c r="G473" s="11"/>
      <c r="H473" s="11"/>
    </row>
    <row r="474" spans="4:8" ht="14.25">
      <c r="D474" s="11"/>
      <c r="E474" s="11"/>
      <c r="F474" s="11"/>
      <c r="G474" s="11"/>
      <c r="H474" s="11"/>
    </row>
    <row r="475" spans="4:8" ht="14.25">
      <c r="D475" s="11"/>
      <c r="E475" s="11"/>
      <c r="F475" s="11"/>
      <c r="G475" s="11"/>
      <c r="H475" s="11"/>
    </row>
    <row r="476" spans="4:8" ht="14.25">
      <c r="D476" s="11"/>
      <c r="E476" s="11"/>
      <c r="F476" s="11"/>
      <c r="G476" s="11"/>
      <c r="H476" s="11"/>
    </row>
    <row r="477" spans="4:8" ht="14.25">
      <c r="D477" s="11"/>
      <c r="E477" s="11"/>
      <c r="F477" s="11"/>
      <c r="G477" s="11"/>
      <c r="H477" s="11"/>
    </row>
    <row r="478" spans="4:8" ht="14.25">
      <c r="D478" s="11"/>
      <c r="E478" s="11"/>
      <c r="F478" s="11"/>
      <c r="G478" s="11"/>
      <c r="H478" s="11"/>
    </row>
    <row r="479" spans="4:8" ht="14.25">
      <c r="D479" s="11"/>
      <c r="E479" s="11"/>
      <c r="F479" s="11"/>
      <c r="G479" s="11"/>
      <c r="H479" s="11"/>
    </row>
    <row r="480" spans="4:8" ht="14.25">
      <c r="D480" s="11"/>
      <c r="E480" s="11"/>
      <c r="F480" s="11"/>
      <c r="G480" s="11"/>
      <c r="H480" s="11"/>
    </row>
    <row r="481" spans="4:8" ht="14.25">
      <c r="D481" s="11"/>
      <c r="E481" s="11"/>
      <c r="F481" s="11"/>
      <c r="G481" s="11"/>
      <c r="H481" s="11"/>
    </row>
    <row r="482" spans="4:8" ht="14.25">
      <c r="D482" s="11"/>
      <c r="E482" s="11"/>
      <c r="F482" s="11"/>
      <c r="G482" s="11"/>
      <c r="H482" s="11"/>
    </row>
    <row r="483" spans="4:8" ht="14.25">
      <c r="D483" s="11"/>
      <c r="E483" s="11"/>
      <c r="F483" s="11"/>
      <c r="G483" s="11"/>
      <c r="H483" s="11"/>
    </row>
    <row r="484" spans="4:8" ht="14.25">
      <c r="D484" s="11"/>
      <c r="E484" s="11"/>
      <c r="F484" s="11"/>
      <c r="G484" s="11"/>
      <c r="H484" s="11"/>
    </row>
    <row r="485" spans="4:8" ht="14.25">
      <c r="D485" s="11"/>
      <c r="E485" s="11"/>
      <c r="F485" s="11"/>
      <c r="G485" s="11"/>
      <c r="H485" s="11"/>
    </row>
    <row r="486" spans="4:8" ht="14.25">
      <c r="D486" s="11"/>
      <c r="E486" s="11"/>
      <c r="F486" s="11"/>
      <c r="G486" s="11"/>
      <c r="H486" s="11"/>
    </row>
    <row r="487" spans="4:8" ht="14.25">
      <c r="D487" s="11"/>
      <c r="E487" s="11"/>
      <c r="F487" s="11"/>
      <c r="G487" s="11"/>
      <c r="H487" s="11"/>
    </row>
    <row r="488" spans="4:8" ht="14.25">
      <c r="D488" s="11"/>
      <c r="E488" s="11"/>
      <c r="F488" s="11"/>
      <c r="G488" s="11"/>
      <c r="H488" s="11"/>
    </row>
    <row r="489" spans="4:8" ht="14.25">
      <c r="D489" s="11"/>
      <c r="E489" s="11"/>
      <c r="F489" s="11"/>
      <c r="G489" s="11"/>
      <c r="H489" s="11"/>
    </row>
    <row r="490" spans="4:8" ht="14.25">
      <c r="D490" s="11"/>
      <c r="E490" s="11"/>
      <c r="F490" s="11"/>
      <c r="G490" s="11"/>
      <c r="H490" s="11"/>
    </row>
    <row r="491" spans="4:8" ht="14.25">
      <c r="D491" s="11"/>
      <c r="E491" s="11"/>
      <c r="F491" s="11"/>
      <c r="G491" s="11"/>
      <c r="H491" s="11"/>
    </row>
    <row r="492" spans="4:8" ht="14.25">
      <c r="D492" s="11"/>
      <c r="E492" s="11"/>
      <c r="F492" s="11"/>
      <c r="G492" s="11"/>
      <c r="H492" s="11"/>
    </row>
    <row r="493" spans="4:8" ht="14.25">
      <c r="D493" s="11"/>
      <c r="E493" s="11"/>
      <c r="F493" s="11"/>
      <c r="G493" s="11"/>
      <c r="H493" s="11"/>
    </row>
    <row r="494" spans="4:8" ht="14.25">
      <c r="D494" s="11"/>
      <c r="E494" s="11"/>
      <c r="F494" s="11"/>
      <c r="G494" s="11"/>
      <c r="H494" s="11"/>
    </row>
    <row r="495" spans="4:8" ht="14.25">
      <c r="D495" s="11"/>
      <c r="E495" s="11"/>
      <c r="F495" s="11"/>
      <c r="G495" s="11"/>
      <c r="H495" s="11"/>
    </row>
    <row r="496" spans="4:8" ht="14.25">
      <c r="D496" s="11"/>
      <c r="E496" s="11"/>
      <c r="F496" s="11"/>
      <c r="G496" s="11"/>
      <c r="H496" s="11"/>
    </row>
    <row r="497" spans="4:8" ht="14.25">
      <c r="D497" s="11"/>
      <c r="E497" s="11"/>
      <c r="F497" s="11"/>
      <c r="G497" s="11"/>
      <c r="H497" s="11"/>
    </row>
    <row r="498" spans="4:8" ht="14.25">
      <c r="D498" s="11"/>
      <c r="E498" s="11"/>
      <c r="F498" s="11"/>
      <c r="G498" s="11"/>
      <c r="H498" s="11"/>
    </row>
    <row r="499" spans="4:8" ht="14.25">
      <c r="D499" s="11"/>
      <c r="E499" s="11"/>
      <c r="F499" s="11"/>
      <c r="G499" s="11"/>
      <c r="H499" s="11"/>
    </row>
    <row r="500" spans="4:8" ht="14.25">
      <c r="D500" s="11"/>
      <c r="E500" s="11"/>
      <c r="F500" s="11"/>
      <c r="G500" s="11"/>
      <c r="H500" s="11"/>
    </row>
    <row r="501" spans="4:8" ht="14.25">
      <c r="D501" s="11"/>
      <c r="E501" s="11"/>
      <c r="F501" s="11"/>
      <c r="G501" s="11"/>
      <c r="H501" s="11"/>
    </row>
    <row r="502" spans="4:8" ht="14.25">
      <c r="D502" s="11"/>
      <c r="E502" s="11"/>
      <c r="F502" s="11"/>
      <c r="G502" s="11"/>
      <c r="H502" s="11"/>
    </row>
    <row r="503" spans="4:8" ht="14.25">
      <c r="D503" s="11"/>
      <c r="E503" s="11"/>
      <c r="F503" s="11"/>
      <c r="G503" s="11"/>
      <c r="H503" s="11"/>
    </row>
    <row r="504" spans="4:8" ht="14.25">
      <c r="D504" s="11"/>
      <c r="E504" s="11"/>
      <c r="F504" s="11"/>
      <c r="G504" s="11"/>
      <c r="H504" s="11"/>
    </row>
    <row r="505" spans="4:8" ht="14.25">
      <c r="D505" s="11"/>
      <c r="E505" s="11"/>
      <c r="F505" s="11"/>
      <c r="G505" s="11"/>
      <c r="H505" s="11"/>
    </row>
    <row r="506" spans="4:8" ht="14.25">
      <c r="D506" s="11"/>
      <c r="E506" s="11"/>
      <c r="F506" s="11"/>
      <c r="G506" s="11"/>
      <c r="H506" s="11"/>
    </row>
    <row r="507" spans="4:8" ht="14.25">
      <c r="D507" s="11"/>
      <c r="E507" s="11"/>
      <c r="F507" s="11"/>
      <c r="G507" s="11"/>
      <c r="H507" s="11"/>
    </row>
    <row r="508" spans="4:8" ht="14.25">
      <c r="D508" s="11"/>
      <c r="E508" s="11"/>
      <c r="F508" s="11"/>
      <c r="G508" s="11"/>
      <c r="H508" s="11"/>
    </row>
    <row r="509" spans="4:8" ht="14.25">
      <c r="D509" s="11"/>
      <c r="E509" s="11"/>
      <c r="F509" s="11"/>
      <c r="G509" s="11"/>
      <c r="H509" s="11"/>
    </row>
    <row r="510" spans="4:8" ht="14.25">
      <c r="D510" s="11"/>
      <c r="E510" s="11"/>
      <c r="F510" s="11"/>
      <c r="G510" s="11"/>
      <c r="H510" s="11"/>
    </row>
    <row r="511" spans="4:8" ht="14.25">
      <c r="D511" s="11"/>
      <c r="E511" s="11"/>
      <c r="F511" s="11"/>
      <c r="G511" s="11"/>
      <c r="H511" s="11"/>
    </row>
    <row r="512" spans="4:8" ht="14.25">
      <c r="D512" s="11"/>
      <c r="E512" s="11"/>
      <c r="F512" s="11"/>
      <c r="G512" s="11"/>
      <c r="H512" s="11"/>
    </row>
    <row r="513" spans="4:8" ht="14.25">
      <c r="D513" s="11"/>
      <c r="E513" s="11"/>
      <c r="F513" s="11"/>
      <c r="G513" s="11"/>
      <c r="H513" s="11"/>
    </row>
    <row r="514" spans="4:8" ht="14.25">
      <c r="D514" s="11"/>
      <c r="E514" s="11"/>
      <c r="F514" s="11"/>
      <c r="G514" s="11"/>
      <c r="H514" s="11"/>
    </row>
    <row r="515" spans="4:8" ht="14.25">
      <c r="D515" s="11"/>
      <c r="E515" s="11"/>
      <c r="F515" s="11"/>
      <c r="G515" s="11"/>
      <c r="H515" s="11"/>
    </row>
    <row r="516" spans="4:8" ht="14.25">
      <c r="D516" s="11"/>
      <c r="E516" s="11"/>
      <c r="F516" s="11"/>
      <c r="G516" s="11"/>
      <c r="H516" s="11"/>
    </row>
    <row r="517" spans="4:8" ht="14.25">
      <c r="D517" s="11"/>
      <c r="E517" s="11"/>
      <c r="F517" s="11"/>
      <c r="G517" s="11"/>
      <c r="H517" s="11"/>
    </row>
    <row r="518" spans="4:8" ht="14.25">
      <c r="D518" s="11"/>
      <c r="E518" s="11"/>
      <c r="F518" s="11"/>
      <c r="G518" s="11"/>
      <c r="H518" s="11"/>
    </row>
    <row r="519" spans="4:8" ht="14.25">
      <c r="D519" s="11"/>
      <c r="E519" s="11"/>
      <c r="F519" s="11"/>
      <c r="G519" s="11"/>
      <c r="H519" s="11"/>
    </row>
    <row r="520" spans="4:8" ht="14.25">
      <c r="D520" s="11"/>
      <c r="E520" s="11"/>
      <c r="F520" s="11"/>
      <c r="G520" s="11"/>
      <c r="H520" s="11"/>
    </row>
    <row r="521" spans="4:8" ht="14.25">
      <c r="D521" s="11"/>
      <c r="E521" s="11"/>
      <c r="F521" s="11"/>
      <c r="G521" s="11"/>
      <c r="H521" s="11"/>
    </row>
    <row r="522" spans="4:8" ht="14.25">
      <c r="D522" s="11"/>
      <c r="E522" s="11"/>
      <c r="F522" s="11"/>
      <c r="G522" s="11"/>
      <c r="H522" s="11"/>
    </row>
    <row r="523" spans="4:8" ht="14.25">
      <c r="D523" s="11"/>
      <c r="E523" s="11"/>
      <c r="F523" s="11"/>
      <c r="G523" s="11"/>
      <c r="H523" s="11"/>
    </row>
    <row r="524" spans="4:8" ht="14.25">
      <c r="D524" s="11"/>
      <c r="E524" s="11"/>
      <c r="F524" s="11"/>
      <c r="G524" s="11"/>
      <c r="H524" s="11"/>
    </row>
    <row r="525" spans="4:8" ht="14.25">
      <c r="D525" s="11"/>
      <c r="E525" s="11"/>
      <c r="F525" s="11"/>
      <c r="G525" s="11"/>
      <c r="H525" s="11"/>
    </row>
    <row r="526" spans="4:8" ht="14.25">
      <c r="D526" s="11"/>
      <c r="E526" s="11"/>
      <c r="F526" s="11"/>
      <c r="G526" s="11"/>
      <c r="H526" s="11"/>
    </row>
    <row r="527" spans="4:8" ht="14.25">
      <c r="D527" s="11"/>
      <c r="E527" s="11"/>
      <c r="F527" s="11"/>
      <c r="G527" s="11"/>
      <c r="H527" s="11"/>
    </row>
    <row r="528" spans="4:8" ht="14.25">
      <c r="D528" s="11"/>
      <c r="E528" s="11"/>
      <c r="F528" s="11"/>
      <c r="G528" s="11"/>
      <c r="H528" s="11"/>
    </row>
  </sheetData>
  <sheetProtection/>
  <mergeCells count="24">
    <mergeCell ref="B5:C5"/>
    <mergeCell ref="F1:H1"/>
    <mergeCell ref="B6:B7"/>
    <mergeCell ref="C6:C7"/>
    <mergeCell ref="B1:C1"/>
    <mergeCell ref="F2:H2"/>
    <mergeCell ref="B3:H3"/>
    <mergeCell ref="B4:H4"/>
    <mergeCell ref="D6:D7"/>
    <mergeCell ref="E6:E7"/>
    <mergeCell ref="B9:H9"/>
    <mergeCell ref="B96:C96"/>
    <mergeCell ref="F6:F7"/>
    <mergeCell ref="G6:H6"/>
    <mergeCell ref="B146:C146"/>
    <mergeCell ref="B149:H149"/>
    <mergeCell ref="F100:F101"/>
    <mergeCell ref="G100:H100"/>
    <mergeCell ref="B103:H103"/>
    <mergeCell ref="B145:C145"/>
    <mergeCell ref="B100:B101"/>
    <mergeCell ref="C100:C101"/>
    <mergeCell ref="D100:D101"/>
    <mergeCell ref="E100:E101"/>
  </mergeCells>
  <printOptions/>
  <pageMargins left="0.6299212598425197" right="0.2755905511811024" top="0.35" bottom="0.26" header="0.28" footer="0.25"/>
  <pageSetup fitToHeight="10" horizontalDpi="600" verticalDpi="600" orientation="portrait" pageOrder="overThenDown" paperSize="9" scale="69" r:id="rId1"/>
  <rowBreaks count="1" manualBreakCount="1"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"/>
  <sheetViews>
    <sheetView workbookViewId="0" topLeftCell="A1">
      <selection activeCell="H7" sqref="H7"/>
    </sheetView>
  </sheetViews>
  <sheetFormatPr defaultColWidth="9.140625" defaultRowHeight="12.75"/>
  <cols>
    <col min="1" max="1" width="23.00390625" style="0" customWidth="1"/>
    <col min="2" max="2" width="12.421875" style="0" customWidth="1"/>
    <col min="3" max="3" width="12.57421875" style="0" customWidth="1"/>
    <col min="4" max="4" width="12.8515625" style="0" customWidth="1"/>
    <col min="6" max="6" width="11.421875" style="0" customWidth="1"/>
    <col min="7" max="7" width="12.00390625" style="0" customWidth="1"/>
    <col min="8" max="8" width="12.421875" style="0" customWidth="1"/>
    <col min="9" max="9" width="11.7109375" style="0" customWidth="1"/>
    <col min="10" max="10" width="13.140625" style="0" customWidth="1"/>
    <col min="11" max="11" width="10.8515625" style="0" customWidth="1"/>
  </cols>
  <sheetData>
    <row r="1" spans="9:11" ht="15">
      <c r="I1" s="216" t="s">
        <v>235</v>
      </c>
      <c r="J1" s="217"/>
      <c r="K1" s="217"/>
    </row>
    <row r="2" spans="9:11" s="75" customFormat="1" ht="48.75" customHeight="1">
      <c r="I2" s="189" t="s">
        <v>511</v>
      </c>
      <c r="J2" s="190"/>
      <c r="K2" s="190"/>
    </row>
    <row r="3" spans="1:11" ht="50.25" customHeight="1">
      <c r="A3" s="221" t="s">
        <v>499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ht="15">
      <c r="K4" s="53" t="s">
        <v>187</v>
      </c>
    </row>
    <row r="5" spans="1:11" s="54" customFormat="1" ht="12.75">
      <c r="A5" s="222" t="s">
        <v>188</v>
      </c>
      <c r="B5" s="222" t="s">
        <v>189</v>
      </c>
      <c r="C5" s="215" t="s">
        <v>237</v>
      </c>
      <c r="D5" s="215"/>
      <c r="E5" s="215"/>
      <c r="F5" s="215" t="s">
        <v>238</v>
      </c>
      <c r="G5" s="215"/>
      <c r="H5" s="215"/>
      <c r="I5" s="215" t="s">
        <v>239</v>
      </c>
      <c r="J5" s="215"/>
      <c r="K5" s="215"/>
    </row>
    <row r="6" spans="1:11" s="54" customFormat="1" ht="12.75">
      <c r="A6" s="223"/>
      <c r="B6" s="222"/>
      <c r="C6" s="215"/>
      <c r="D6" s="215"/>
      <c r="E6" s="215"/>
      <c r="F6" s="215"/>
      <c r="G6" s="215"/>
      <c r="H6" s="215"/>
      <c r="I6" s="215"/>
      <c r="J6" s="215"/>
      <c r="K6" s="215"/>
    </row>
    <row r="7" spans="1:11" s="54" customFormat="1" ht="62.25">
      <c r="A7" s="223"/>
      <c r="B7" s="222"/>
      <c r="C7" s="45" t="s">
        <v>240</v>
      </c>
      <c r="D7" s="45" t="s">
        <v>190</v>
      </c>
      <c r="E7" s="45" t="s">
        <v>191</v>
      </c>
      <c r="F7" s="45" t="s">
        <v>240</v>
      </c>
      <c r="G7" s="45" t="s">
        <v>241</v>
      </c>
      <c r="H7" s="45" t="s">
        <v>191</v>
      </c>
      <c r="I7" s="45" t="s">
        <v>240</v>
      </c>
      <c r="J7" s="45" t="s">
        <v>241</v>
      </c>
      <c r="K7" s="45" t="s">
        <v>191</v>
      </c>
    </row>
    <row r="8" spans="1:11" ht="14.25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10</v>
      </c>
      <c r="K8" s="55">
        <v>11</v>
      </c>
    </row>
    <row r="9" spans="1:11" ht="14.25">
      <c r="A9" s="219" t="s">
        <v>192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</row>
    <row r="10" spans="1:11" ht="14.25">
      <c r="A10" s="67"/>
      <c r="B10" s="68"/>
      <c r="C10" s="69"/>
      <c r="D10" s="69"/>
      <c r="E10" s="69"/>
      <c r="F10" s="70"/>
      <c r="G10" s="70"/>
      <c r="H10" s="71"/>
      <c r="I10" s="69"/>
      <c r="J10" s="69"/>
      <c r="K10" s="69"/>
    </row>
    <row r="11" spans="1:11" ht="28.5">
      <c r="A11" s="72" t="s">
        <v>242</v>
      </c>
      <c r="B11" s="72"/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</row>
    <row r="12" spans="1:11" ht="14.25">
      <c r="A12" s="220" t="s">
        <v>230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14.25">
      <c r="A13" s="67"/>
      <c r="B13" s="68"/>
      <c r="C13" s="69"/>
      <c r="D13" s="71"/>
      <c r="E13" s="71"/>
      <c r="F13" s="71"/>
      <c r="G13" s="71"/>
      <c r="H13" s="70"/>
      <c r="I13" s="69"/>
      <c r="J13" s="69"/>
      <c r="K13" s="69"/>
    </row>
    <row r="14" spans="1:11" ht="28.5">
      <c r="A14" s="72" t="s">
        <v>243</v>
      </c>
      <c r="B14" s="72"/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</row>
    <row r="15" spans="1:11" ht="14.25">
      <c r="A15" s="72" t="s">
        <v>244</v>
      </c>
      <c r="B15" s="72"/>
      <c r="C15" s="73">
        <f aca="true" t="shared" si="0" ref="C15:K15">C11+C14</f>
        <v>0</v>
      </c>
      <c r="D15" s="73">
        <f t="shared" si="0"/>
        <v>0</v>
      </c>
      <c r="E15" s="73">
        <f t="shared" si="0"/>
        <v>0</v>
      </c>
      <c r="F15" s="73">
        <f t="shared" si="0"/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</row>
    <row r="17" spans="1:11" ht="14.25">
      <c r="A17" s="218" t="s">
        <v>475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</row>
  </sheetData>
  <sheetProtection/>
  <mergeCells count="11">
    <mergeCell ref="F5:H6"/>
    <mergeCell ref="I5:K6"/>
    <mergeCell ref="I1:K1"/>
    <mergeCell ref="I2:K2"/>
    <mergeCell ref="A17:K17"/>
    <mergeCell ref="A9:K9"/>
    <mergeCell ref="A12:K12"/>
    <mergeCell ref="A3:K3"/>
    <mergeCell ref="A5:A7"/>
    <mergeCell ref="B5:B7"/>
    <mergeCell ref="C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85"/>
  <sheetViews>
    <sheetView tabSelected="1" workbookViewId="0" topLeftCell="A67">
      <selection activeCell="C17" sqref="C17"/>
    </sheetView>
  </sheetViews>
  <sheetFormatPr defaultColWidth="9.140625" defaultRowHeight="12.75"/>
  <cols>
    <col min="1" max="1" width="48.8515625" style="0" customWidth="1"/>
    <col min="2" max="2" width="12.140625" style="0" customWidth="1"/>
    <col min="3" max="3" width="17.57421875" style="0" customWidth="1"/>
    <col min="4" max="4" width="17.140625" style="0" customWidth="1"/>
  </cols>
  <sheetData>
    <row r="1" spans="1:4" ht="12.75">
      <c r="A1" s="47"/>
      <c r="B1" s="47"/>
      <c r="C1" s="225" t="s">
        <v>236</v>
      </c>
      <c r="D1" s="226"/>
    </row>
    <row r="2" spans="1:5" ht="51" customHeight="1">
      <c r="A2" s="47"/>
      <c r="B2" s="47"/>
      <c r="C2" s="189" t="s">
        <v>511</v>
      </c>
      <c r="D2" s="190"/>
      <c r="E2" s="190"/>
    </row>
    <row r="3" spans="1:4" ht="15">
      <c r="A3" s="47"/>
      <c r="B3" s="47"/>
      <c r="C3" s="48"/>
      <c r="D3" s="49"/>
    </row>
    <row r="4" spans="1:4" ht="51.75" customHeight="1">
      <c r="A4" s="229" t="s">
        <v>500</v>
      </c>
      <c r="B4" s="230"/>
      <c r="C4" s="230"/>
      <c r="D4" s="230"/>
    </row>
    <row r="5" spans="1:4" ht="16.5">
      <c r="A5" s="50"/>
      <c r="B5" s="51"/>
      <c r="C5" s="52"/>
      <c r="D5" s="53" t="s">
        <v>187</v>
      </c>
    </row>
    <row r="6" spans="1:4" s="46" customFormat="1" ht="12">
      <c r="A6" s="215" t="s">
        <v>188</v>
      </c>
      <c r="B6" s="215" t="s">
        <v>189</v>
      </c>
      <c r="C6" s="231" t="s">
        <v>190</v>
      </c>
      <c r="D6" s="231" t="s">
        <v>191</v>
      </c>
    </row>
    <row r="7" spans="1:4" s="46" customFormat="1" ht="42.75" customHeight="1">
      <c r="A7" s="215"/>
      <c r="B7" s="215"/>
      <c r="C7" s="231"/>
      <c r="D7" s="231"/>
    </row>
    <row r="8" spans="1:4" s="57" customFormat="1" ht="14.25">
      <c r="A8" s="55">
        <v>1</v>
      </c>
      <c r="B8" s="55">
        <v>2</v>
      </c>
      <c r="C8" s="56">
        <v>3</v>
      </c>
      <c r="D8" s="56">
        <v>4</v>
      </c>
    </row>
    <row r="9" spans="1:4" s="57" customFormat="1" ht="14.25">
      <c r="A9" s="224" t="s">
        <v>192</v>
      </c>
      <c r="B9" s="224"/>
      <c r="C9" s="224"/>
      <c r="D9" s="224"/>
    </row>
    <row r="10" spans="1:4" s="57" customFormat="1" ht="14.25">
      <c r="A10" s="58" t="s">
        <v>193</v>
      </c>
      <c r="B10" s="59" t="s">
        <v>194</v>
      </c>
      <c r="C10" s="60">
        <f>'Додаток 1 Доходи'!E97-'Додоток 2 Видатки за ГР'!E303</f>
        <v>-3937469.2099999785</v>
      </c>
      <c r="D10" s="60">
        <f>'Додаток 1 Доходи'!F97-'Додоток 2 Видатки за ГР'!F303</f>
        <v>3749216.089999974</v>
      </c>
    </row>
    <row r="11" spans="1:4" s="57" customFormat="1" ht="14.25" hidden="1">
      <c r="A11" s="58" t="s">
        <v>195</v>
      </c>
      <c r="B11" s="59" t="s">
        <v>194</v>
      </c>
      <c r="C11" s="60"/>
      <c r="D11" s="60"/>
    </row>
    <row r="12" spans="1:4" s="57" customFormat="1" ht="14.25">
      <c r="A12" s="58" t="s">
        <v>196</v>
      </c>
      <c r="B12" s="59" t="s">
        <v>197</v>
      </c>
      <c r="C12" s="60">
        <f>C20</f>
        <v>3937469.210000001</v>
      </c>
      <c r="D12" s="60">
        <f>D14+D17+D20+D24</f>
        <v>-3749216.0900000003</v>
      </c>
    </row>
    <row r="13" spans="1:4" s="57" customFormat="1" ht="14.25" hidden="1">
      <c r="A13" s="58" t="s">
        <v>198</v>
      </c>
      <c r="B13" s="59" t="s">
        <v>197</v>
      </c>
      <c r="C13" s="60"/>
      <c r="D13" s="60"/>
    </row>
    <row r="14" spans="1:4" s="57" customFormat="1" ht="14.25">
      <c r="A14" s="58" t="s">
        <v>246</v>
      </c>
      <c r="B14" s="59">
        <v>203000</v>
      </c>
      <c r="C14" s="60">
        <f>C15+C16</f>
        <v>0</v>
      </c>
      <c r="D14" s="60">
        <f>D15+D16</f>
        <v>0</v>
      </c>
    </row>
    <row r="15" spans="1:4" s="57" customFormat="1" ht="14.25">
      <c r="A15" s="61" t="s">
        <v>247</v>
      </c>
      <c r="B15" s="62">
        <v>203410</v>
      </c>
      <c r="C15" s="63">
        <v>29682500</v>
      </c>
      <c r="D15" s="63">
        <v>60717163.44</v>
      </c>
    </row>
    <row r="16" spans="1:4" s="57" customFormat="1" ht="14.25">
      <c r="A16" s="61" t="s">
        <v>248</v>
      </c>
      <c r="B16" s="62">
        <v>203420</v>
      </c>
      <c r="C16" s="63">
        <v>-29682500</v>
      </c>
      <c r="D16" s="63">
        <v>-60717163.44</v>
      </c>
    </row>
    <row r="17" spans="1:4" s="57" customFormat="1" ht="28.5">
      <c r="A17" s="58" t="s">
        <v>199</v>
      </c>
      <c r="B17" s="59" t="s">
        <v>200</v>
      </c>
      <c r="C17" s="60">
        <f>C18</f>
        <v>0</v>
      </c>
      <c r="D17" s="60">
        <f>-D19</f>
        <v>0</v>
      </c>
    </row>
    <row r="18" spans="1:4" s="57" customFormat="1" ht="28.5" hidden="1">
      <c r="A18" s="58" t="s">
        <v>201</v>
      </c>
      <c r="B18" s="59" t="s">
        <v>200</v>
      </c>
      <c r="C18" s="60">
        <f>C19</f>
        <v>0</v>
      </c>
      <c r="D18" s="60"/>
    </row>
    <row r="19" spans="1:4" s="57" customFormat="1" ht="14.25">
      <c r="A19" s="61" t="s">
        <v>202</v>
      </c>
      <c r="B19" s="62" t="s">
        <v>203</v>
      </c>
      <c r="C19" s="63">
        <v>0</v>
      </c>
      <c r="D19" s="63">
        <v>0</v>
      </c>
    </row>
    <row r="20" spans="1:4" s="57" customFormat="1" ht="28.5">
      <c r="A20" s="58" t="s">
        <v>204</v>
      </c>
      <c r="B20" s="59" t="s">
        <v>205</v>
      </c>
      <c r="C20" s="60">
        <f>C22-C23+C28</f>
        <v>3937469.210000001</v>
      </c>
      <c r="D20" s="60">
        <f>D22-D23+D28</f>
        <v>-3176596.0900000003</v>
      </c>
    </row>
    <row r="21" spans="1:4" s="57" customFormat="1" ht="28.5" hidden="1">
      <c r="A21" s="58" t="s">
        <v>206</v>
      </c>
      <c r="B21" s="59" t="s">
        <v>205</v>
      </c>
      <c r="C21" s="60"/>
      <c r="D21" s="60"/>
    </row>
    <row r="22" spans="1:4" s="57" customFormat="1" ht="14.25">
      <c r="A22" s="61" t="s">
        <v>207</v>
      </c>
      <c r="B22" s="62" t="s">
        <v>208</v>
      </c>
      <c r="C22" s="63">
        <v>8783931</v>
      </c>
      <c r="D22" s="63">
        <v>8783930.54</v>
      </c>
    </row>
    <row r="23" spans="1:4" s="57" customFormat="1" ht="14.25">
      <c r="A23" s="61" t="s">
        <v>202</v>
      </c>
      <c r="B23" s="62" t="s">
        <v>209</v>
      </c>
      <c r="C23" s="63">
        <v>101337.79</v>
      </c>
      <c r="D23" s="63">
        <v>8449931.1</v>
      </c>
    </row>
    <row r="24" spans="1:4" s="64" customFormat="1" ht="15.75" customHeight="1">
      <c r="A24" s="58" t="s">
        <v>232</v>
      </c>
      <c r="B24" s="59" t="s">
        <v>211</v>
      </c>
      <c r="C24" s="60">
        <v>0</v>
      </c>
      <c r="D24" s="60">
        <f>D26+D25</f>
        <v>-572620</v>
      </c>
    </row>
    <row r="25" spans="1:4" s="57" customFormat="1" ht="14.25" hidden="1">
      <c r="A25" s="61" t="s">
        <v>210</v>
      </c>
      <c r="B25" s="62" t="s">
        <v>211</v>
      </c>
      <c r="C25" s="63">
        <v>0</v>
      </c>
      <c r="D25" s="63"/>
    </row>
    <row r="26" spans="1:6" s="57" customFormat="1" ht="14.25">
      <c r="A26" s="61" t="s">
        <v>232</v>
      </c>
      <c r="B26" s="62" t="s">
        <v>212</v>
      </c>
      <c r="C26" s="63">
        <v>0</v>
      </c>
      <c r="D26" s="63">
        <v>-572620</v>
      </c>
      <c r="E26" s="135"/>
      <c r="F26" s="135"/>
    </row>
    <row r="27" spans="1:4" s="64" customFormat="1" ht="20.25" customHeight="1" hidden="1">
      <c r="A27" s="58" t="s">
        <v>210</v>
      </c>
      <c r="B27" s="59" t="s">
        <v>212</v>
      </c>
      <c r="C27" s="60">
        <v>0</v>
      </c>
      <c r="D27" s="60"/>
    </row>
    <row r="28" spans="1:4" s="57" customFormat="1" ht="47.25" customHeight="1">
      <c r="A28" s="58" t="s">
        <v>213</v>
      </c>
      <c r="B28" s="59" t="s">
        <v>214</v>
      </c>
      <c r="C28" s="60">
        <v>-4745124</v>
      </c>
      <c r="D28" s="60">
        <v>-3510595.53</v>
      </c>
    </row>
    <row r="29" spans="1:4" s="57" customFormat="1" ht="28.5">
      <c r="A29" s="58" t="s">
        <v>215</v>
      </c>
      <c r="B29" s="59" t="s">
        <v>194</v>
      </c>
      <c r="C29" s="60">
        <f>C12</f>
        <v>3937469.210000001</v>
      </c>
      <c r="D29" s="60">
        <f>D12</f>
        <v>-3749216.0900000003</v>
      </c>
    </row>
    <row r="30" spans="1:4" s="57" customFormat="1" ht="28.5" hidden="1">
      <c r="A30" s="58" t="s">
        <v>216</v>
      </c>
      <c r="B30" s="59" t="s">
        <v>194</v>
      </c>
      <c r="C30" s="60"/>
      <c r="D30" s="60"/>
    </row>
    <row r="31" spans="1:4" s="57" customFormat="1" ht="14.25">
      <c r="A31" s="58" t="s">
        <v>217</v>
      </c>
      <c r="B31" s="59" t="s">
        <v>218</v>
      </c>
      <c r="C31" s="60">
        <f>C33</f>
        <v>5255173.210000001</v>
      </c>
      <c r="D31" s="60">
        <f>D33+D42</f>
        <v>-3749216.0900000003</v>
      </c>
    </row>
    <row r="32" spans="1:4" s="57" customFormat="1" ht="14.25" hidden="1">
      <c r="A32" s="58" t="s">
        <v>219</v>
      </c>
      <c r="B32" s="59" t="s">
        <v>218</v>
      </c>
      <c r="C32" s="60"/>
      <c r="D32" s="60"/>
    </row>
    <row r="33" spans="1:4" s="57" customFormat="1" ht="14.25">
      <c r="A33" s="58" t="s">
        <v>220</v>
      </c>
      <c r="B33" s="59" t="s">
        <v>221</v>
      </c>
      <c r="C33" s="60">
        <f>C35-C36+C41</f>
        <v>5255173.210000001</v>
      </c>
      <c r="D33" s="60">
        <f>D35-D36+D41+D37</f>
        <v>-3749216.0900000003</v>
      </c>
    </row>
    <row r="34" spans="1:4" s="57" customFormat="1" ht="14.25" hidden="1">
      <c r="A34" s="58" t="s">
        <v>222</v>
      </c>
      <c r="B34" s="59" t="s">
        <v>221</v>
      </c>
      <c r="C34" s="60"/>
      <c r="D34" s="60"/>
    </row>
    <row r="35" spans="1:4" s="57" customFormat="1" ht="17.25" customHeight="1">
      <c r="A35" s="61" t="s">
        <v>207</v>
      </c>
      <c r="B35" s="62" t="s">
        <v>223</v>
      </c>
      <c r="C35" s="63">
        <f>C22</f>
        <v>8783931</v>
      </c>
      <c r="D35" s="63">
        <f>D22</f>
        <v>8783930.54</v>
      </c>
    </row>
    <row r="36" spans="1:4" s="57" customFormat="1" ht="17.25" customHeight="1">
      <c r="A36" s="61" t="s">
        <v>202</v>
      </c>
      <c r="B36" s="62" t="s">
        <v>224</v>
      </c>
      <c r="C36" s="63">
        <f>C23+C19</f>
        <v>101337.79</v>
      </c>
      <c r="D36" s="63">
        <f>D19+D23</f>
        <v>8449931.1</v>
      </c>
    </row>
    <row r="37" spans="1:4" s="57" customFormat="1" ht="17.25" customHeight="1">
      <c r="A37" s="61" t="s">
        <v>232</v>
      </c>
      <c r="B37" s="62" t="s">
        <v>225</v>
      </c>
      <c r="C37" s="63">
        <f>C24</f>
        <v>0</v>
      </c>
      <c r="D37" s="63">
        <v>-572620</v>
      </c>
    </row>
    <row r="38" spans="1:4" s="57" customFormat="1" ht="14.25" hidden="1">
      <c r="A38" s="61" t="s">
        <v>210</v>
      </c>
      <c r="B38" s="62" t="s">
        <v>225</v>
      </c>
      <c r="C38" s="63">
        <f>C25</f>
        <v>0</v>
      </c>
      <c r="D38" s="63"/>
    </row>
    <row r="39" spans="1:4" s="64" customFormat="1" ht="14.25" hidden="1">
      <c r="A39" s="58" t="s">
        <v>232</v>
      </c>
      <c r="B39" s="59" t="s">
        <v>226</v>
      </c>
      <c r="C39" s="60">
        <f>C26</f>
        <v>0</v>
      </c>
      <c r="D39" s="60"/>
    </row>
    <row r="40" spans="1:4" s="64" customFormat="1" ht="14.25" hidden="1">
      <c r="A40" s="58" t="s">
        <v>210</v>
      </c>
      <c r="B40" s="59" t="s">
        <v>226</v>
      </c>
      <c r="C40" s="60">
        <f>C27</f>
        <v>0</v>
      </c>
      <c r="D40" s="60"/>
    </row>
    <row r="41" spans="1:4" s="57" customFormat="1" ht="42.75">
      <c r="A41" s="58" t="s">
        <v>213</v>
      </c>
      <c r="B41" s="59" t="s">
        <v>227</v>
      </c>
      <c r="C41" s="60">
        <v>-3427420</v>
      </c>
      <c r="D41" s="60">
        <f>D28</f>
        <v>-3510595.53</v>
      </c>
    </row>
    <row r="42" spans="1:4" s="57" customFormat="1" ht="28.5">
      <c r="A42" s="58" t="s">
        <v>249</v>
      </c>
      <c r="B42" s="59">
        <v>603000</v>
      </c>
      <c r="C42" s="60">
        <v>0</v>
      </c>
      <c r="D42" s="60">
        <f>D14</f>
        <v>0</v>
      </c>
    </row>
    <row r="43" spans="1:4" s="57" customFormat="1" ht="42.75">
      <c r="A43" s="58" t="s">
        <v>228</v>
      </c>
      <c r="B43" s="59" t="s">
        <v>194</v>
      </c>
      <c r="C43" s="60">
        <f>C31</f>
        <v>5255173.210000001</v>
      </c>
      <c r="D43" s="60">
        <f>D31</f>
        <v>-3749216.0900000003</v>
      </c>
    </row>
    <row r="44" spans="1:4" s="57" customFormat="1" ht="42.75" hidden="1">
      <c r="A44" s="58" t="s">
        <v>229</v>
      </c>
      <c r="B44" s="59" t="s">
        <v>194</v>
      </c>
      <c r="C44" s="60"/>
      <c r="D44" s="60"/>
    </row>
    <row r="45" spans="1:4" s="57" customFormat="1" ht="14.25">
      <c r="A45" s="219" t="s">
        <v>230</v>
      </c>
      <c r="B45" s="219"/>
      <c r="C45" s="219"/>
      <c r="D45" s="219"/>
    </row>
    <row r="46" spans="1:4" s="57" customFormat="1" ht="14.25">
      <c r="A46" s="58" t="s">
        <v>193</v>
      </c>
      <c r="B46" s="59" t="s">
        <v>194</v>
      </c>
      <c r="C46" s="60">
        <f>'Додаток 1 Доходи'!E126-'Додоток 2 Видатки за ГР'!E400</f>
        <v>-6221827.27</v>
      </c>
      <c r="D46" s="60">
        <f>'Додаток 1 Доходи'!F126-'Додоток 2 Видатки за ГР'!F400</f>
        <v>-3305874.460000002</v>
      </c>
    </row>
    <row r="47" spans="1:4" s="57" customFormat="1" ht="14.25" hidden="1">
      <c r="A47" s="58" t="s">
        <v>195</v>
      </c>
      <c r="B47" s="59" t="s">
        <v>194</v>
      </c>
      <c r="C47" s="60"/>
      <c r="D47" s="60"/>
    </row>
    <row r="48" spans="1:4" s="57" customFormat="1" ht="14.25">
      <c r="A48" s="58" t="s">
        <v>196</v>
      </c>
      <c r="B48" s="59" t="s">
        <v>197</v>
      </c>
      <c r="C48" s="60">
        <f>C50+C58</f>
        <v>6221827.27</v>
      </c>
      <c r="D48" s="60">
        <f>D50+D58</f>
        <v>3305874.4599999995</v>
      </c>
    </row>
    <row r="49" spans="1:4" s="57" customFormat="1" ht="14.25" hidden="1">
      <c r="A49" s="58" t="s">
        <v>198</v>
      </c>
      <c r="B49" s="59" t="s">
        <v>197</v>
      </c>
      <c r="C49" s="60"/>
      <c r="D49" s="60"/>
    </row>
    <row r="50" spans="1:4" s="57" customFormat="1" ht="28.5">
      <c r="A50" s="58" t="s">
        <v>199</v>
      </c>
      <c r="B50" s="59" t="s">
        <v>200</v>
      </c>
      <c r="C50" s="60">
        <f>C52-C53</f>
        <v>582593.27</v>
      </c>
      <c r="D50" s="60">
        <f>D52-D53+D54</f>
        <v>-524263.41000000003</v>
      </c>
    </row>
    <row r="51" spans="1:4" s="57" customFormat="1" ht="28.5" hidden="1">
      <c r="A51" s="58" t="s">
        <v>201</v>
      </c>
      <c r="B51" s="59" t="s">
        <v>200</v>
      </c>
      <c r="C51" s="60"/>
      <c r="D51" s="60"/>
    </row>
    <row r="52" spans="1:4" s="57" customFormat="1" ht="15.75" customHeight="1">
      <c r="A52" s="61" t="s">
        <v>207</v>
      </c>
      <c r="B52" s="62" t="s">
        <v>231</v>
      </c>
      <c r="C52" s="63">
        <v>887234</v>
      </c>
      <c r="D52" s="63">
        <v>887234.39</v>
      </c>
    </row>
    <row r="53" spans="1:4" s="57" customFormat="1" ht="15.75" customHeight="1">
      <c r="A53" s="61" t="s">
        <v>202</v>
      </c>
      <c r="B53" s="62" t="s">
        <v>203</v>
      </c>
      <c r="C53" s="63">
        <v>304640.73</v>
      </c>
      <c r="D53" s="63">
        <v>1416020.29</v>
      </c>
    </row>
    <row r="54" spans="1:4" s="64" customFormat="1" ht="15.75" customHeight="1">
      <c r="A54" s="58" t="s">
        <v>232</v>
      </c>
      <c r="B54" s="59" t="s">
        <v>233</v>
      </c>
      <c r="C54" s="60"/>
      <c r="D54" s="60">
        <f>D56</f>
        <v>4522.49</v>
      </c>
    </row>
    <row r="55" spans="1:4" s="57" customFormat="1" ht="15.75" customHeight="1" hidden="1">
      <c r="A55" s="61" t="s">
        <v>210</v>
      </c>
      <c r="B55" s="62" t="s">
        <v>233</v>
      </c>
      <c r="C55" s="63"/>
      <c r="D55" s="63"/>
    </row>
    <row r="56" spans="1:4" s="57" customFormat="1" ht="15.75" customHeight="1">
      <c r="A56" s="61" t="s">
        <v>232</v>
      </c>
      <c r="B56" s="62" t="s">
        <v>234</v>
      </c>
      <c r="C56" s="63"/>
      <c r="D56" s="63">
        <v>4522.49</v>
      </c>
    </row>
    <row r="57" spans="1:4" s="57" customFormat="1" ht="15.75" customHeight="1" hidden="1">
      <c r="A57" s="61" t="s">
        <v>210</v>
      </c>
      <c r="B57" s="62" t="s">
        <v>234</v>
      </c>
      <c r="C57" s="63"/>
      <c r="D57" s="63"/>
    </row>
    <row r="58" spans="1:4" s="57" customFormat="1" ht="28.5">
      <c r="A58" s="58" t="s">
        <v>204</v>
      </c>
      <c r="B58" s="59" t="s">
        <v>205</v>
      </c>
      <c r="C58" s="60">
        <f>C60-C61+C66</f>
        <v>5639234</v>
      </c>
      <c r="D58" s="60">
        <f>D60-D61+D66</f>
        <v>3830137.8699999996</v>
      </c>
    </row>
    <row r="59" spans="1:4" s="57" customFormat="1" ht="28.5" hidden="1">
      <c r="A59" s="58" t="s">
        <v>206</v>
      </c>
      <c r="B59" s="59" t="s">
        <v>205</v>
      </c>
      <c r="C59" s="60"/>
      <c r="D59" s="60"/>
    </row>
    <row r="60" spans="1:4" s="57" customFormat="1" ht="16.5" customHeight="1">
      <c r="A60" s="61" t="s">
        <v>207</v>
      </c>
      <c r="B60" s="62" t="s">
        <v>208</v>
      </c>
      <c r="C60" s="63">
        <v>983368</v>
      </c>
      <c r="D60" s="63">
        <v>983367.85</v>
      </c>
    </row>
    <row r="61" spans="1:4" s="57" customFormat="1" ht="16.5" customHeight="1">
      <c r="A61" s="61" t="s">
        <v>202</v>
      </c>
      <c r="B61" s="62" t="s">
        <v>209</v>
      </c>
      <c r="C61" s="63">
        <v>89258</v>
      </c>
      <c r="D61" s="63">
        <v>663825.51</v>
      </c>
    </row>
    <row r="62" spans="1:4" s="64" customFormat="1" ht="16.5" customHeight="1">
      <c r="A62" s="58" t="s">
        <v>232</v>
      </c>
      <c r="B62" s="59" t="s">
        <v>211</v>
      </c>
      <c r="C62" s="60">
        <v>0</v>
      </c>
      <c r="D62" s="60">
        <f>D64</f>
        <v>0</v>
      </c>
    </row>
    <row r="63" spans="1:4" s="57" customFormat="1" ht="16.5" customHeight="1" hidden="1">
      <c r="A63" s="61" t="s">
        <v>210</v>
      </c>
      <c r="B63" s="62" t="s">
        <v>211</v>
      </c>
      <c r="C63" s="63"/>
      <c r="D63" s="63"/>
    </row>
    <row r="64" spans="1:4" s="57" customFormat="1" ht="16.5" customHeight="1">
      <c r="A64" s="61" t="s">
        <v>232</v>
      </c>
      <c r="B64" s="62" t="s">
        <v>212</v>
      </c>
      <c r="C64" s="63">
        <v>0</v>
      </c>
      <c r="D64" s="63">
        <v>0</v>
      </c>
    </row>
    <row r="65" spans="1:4" s="57" customFormat="1" ht="16.5" customHeight="1" hidden="1">
      <c r="A65" s="61" t="s">
        <v>210</v>
      </c>
      <c r="B65" s="62" t="s">
        <v>212</v>
      </c>
      <c r="C65" s="63"/>
      <c r="D65" s="63"/>
    </row>
    <row r="66" spans="1:4" s="57" customFormat="1" ht="42.75">
      <c r="A66" s="58" t="s">
        <v>213</v>
      </c>
      <c r="B66" s="59" t="s">
        <v>214</v>
      </c>
      <c r="C66" s="60">
        <v>4745124</v>
      </c>
      <c r="D66" s="60">
        <v>3510595.53</v>
      </c>
    </row>
    <row r="67" spans="1:4" s="57" customFormat="1" ht="28.5">
      <c r="A67" s="58" t="s">
        <v>215</v>
      </c>
      <c r="B67" s="59" t="s">
        <v>194</v>
      </c>
      <c r="C67" s="60">
        <f>C48</f>
        <v>6221827.27</v>
      </c>
      <c r="D67" s="60">
        <f>D48</f>
        <v>3305874.4599999995</v>
      </c>
    </row>
    <row r="68" spans="1:4" s="57" customFormat="1" ht="28.5" hidden="1">
      <c r="A68" s="58" t="s">
        <v>216</v>
      </c>
      <c r="B68" s="59" t="s">
        <v>194</v>
      </c>
      <c r="C68" s="60"/>
      <c r="D68" s="60"/>
    </row>
    <row r="69" spans="1:4" s="57" customFormat="1" ht="15.75" customHeight="1">
      <c r="A69" s="58" t="s">
        <v>217</v>
      </c>
      <c r="B69" s="59" t="s">
        <v>218</v>
      </c>
      <c r="C69" s="60">
        <f>C71</f>
        <v>6221827.27</v>
      </c>
      <c r="D69" s="60">
        <f>D71</f>
        <v>3305874.46</v>
      </c>
    </row>
    <row r="70" spans="1:4" s="57" customFormat="1" ht="14.25" hidden="1">
      <c r="A70" s="58" t="s">
        <v>219</v>
      </c>
      <c r="B70" s="59" t="s">
        <v>218</v>
      </c>
      <c r="C70" s="60"/>
      <c r="D70" s="60"/>
    </row>
    <row r="71" spans="1:4" s="57" customFormat="1" ht="14.25">
      <c r="A71" s="58" t="s">
        <v>220</v>
      </c>
      <c r="B71" s="59" t="s">
        <v>221</v>
      </c>
      <c r="C71" s="60">
        <f>C73-C74+C79</f>
        <v>6221827.27</v>
      </c>
      <c r="D71" s="60">
        <f>D73-D74+D79+D75</f>
        <v>3305874.46</v>
      </c>
    </row>
    <row r="72" spans="1:4" s="57" customFormat="1" ht="14.25" hidden="1">
      <c r="A72" s="58" t="s">
        <v>222</v>
      </c>
      <c r="B72" s="59" t="s">
        <v>221</v>
      </c>
      <c r="C72" s="60"/>
      <c r="D72" s="60"/>
    </row>
    <row r="73" spans="1:4" s="57" customFormat="1" ht="14.25">
      <c r="A73" s="61" t="s">
        <v>207</v>
      </c>
      <c r="B73" s="62" t="s">
        <v>223</v>
      </c>
      <c r="C73" s="63">
        <f aca="true" t="shared" si="0" ref="C73:C78">C52+C60</f>
        <v>1870602</v>
      </c>
      <c r="D73" s="63">
        <f>D52+D60</f>
        <v>1870602.24</v>
      </c>
    </row>
    <row r="74" spans="1:4" s="57" customFormat="1" ht="14.25">
      <c r="A74" s="61" t="s">
        <v>202</v>
      </c>
      <c r="B74" s="62" t="s">
        <v>224</v>
      </c>
      <c r="C74" s="63">
        <f t="shared" si="0"/>
        <v>393898.73</v>
      </c>
      <c r="D74" s="63">
        <f>D53+D61</f>
        <v>2079845.8</v>
      </c>
    </row>
    <row r="75" spans="1:4" s="64" customFormat="1" ht="14.25">
      <c r="A75" s="58" t="s">
        <v>232</v>
      </c>
      <c r="B75" s="59" t="s">
        <v>225</v>
      </c>
      <c r="C75" s="60">
        <f t="shared" si="0"/>
        <v>0</v>
      </c>
      <c r="D75" s="60">
        <f>D54+D62</f>
        <v>4522.49</v>
      </c>
    </row>
    <row r="76" spans="1:4" s="57" customFormat="1" ht="14.25" hidden="1">
      <c r="A76" s="61" t="s">
        <v>210</v>
      </c>
      <c r="B76" s="62" t="s">
        <v>225</v>
      </c>
      <c r="C76" s="63">
        <f t="shared" si="0"/>
        <v>0</v>
      </c>
      <c r="D76" s="63"/>
    </row>
    <row r="77" spans="1:4" s="57" customFormat="1" ht="14.25">
      <c r="A77" s="61" t="s">
        <v>232</v>
      </c>
      <c r="B77" s="62">
        <v>602340</v>
      </c>
      <c r="C77" s="63">
        <f t="shared" si="0"/>
        <v>0</v>
      </c>
      <c r="D77" s="63">
        <f>D56+D64</f>
        <v>4522.49</v>
      </c>
    </row>
    <row r="78" spans="1:4" s="57" customFormat="1" ht="14.25" hidden="1">
      <c r="A78" s="61" t="s">
        <v>210</v>
      </c>
      <c r="B78" s="62" t="s">
        <v>226</v>
      </c>
      <c r="C78" s="63">
        <f t="shared" si="0"/>
        <v>0</v>
      </c>
      <c r="D78" s="63"/>
    </row>
    <row r="79" spans="1:4" s="64" customFormat="1" ht="42.75">
      <c r="A79" s="58" t="s">
        <v>213</v>
      </c>
      <c r="B79" s="59" t="s">
        <v>227</v>
      </c>
      <c r="C79" s="60">
        <f>C66</f>
        <v>4745124</v>
      </c>
      <c r="D79" s="60">
        <f>D66</f>
        <v>3510595.53</v>
      </c>
    </row>
    <row r="80" spans="1:4" s="64" customFormat="1" ht="42.75">
      <c r="A80" s="58" t="s">
        <v>228</v>
      </c>
      <c r="B80" s="59" t="s">
        <v>194</v>
      </c>
      <c r="C80" s="60">
        <f>C69</f>
        <v>6221827.27</v>
      </c>
      <c r="D80" s="60">
        <f>D67</f>
        <v>3305874.4599999995</v>
      </c>
    </row>
    <row r="81" spans="1:4" s="64" customFormat="1" ht="42.75" hidden="1">
      <c r="A81" s="58" t="s">
        <v>229</v>
      </c>
      <c r="B81" s="59" t="s">
        <v>194</v>
      </c>
      <c r="C81" s="60"/>
      <c r="D81" s="60"/>
    </row>
    <row r="82" spans="1:4" s="64" customFormat="1" ht="14.25">
      <c r="A82" s="58" t="s">
        <v>245</v>
      </c>
      <c r="B82" s="65"/>
      <c r="C82" s="66"/>
      <c r="D82" s="66"/>
    </row>
    <row r="83" spans="1:4" s="57" customFormat="1" ht="41.25" customHeight="1">
      <c r="A83" s="228" t="s">
        <v>250</v>
      </c>
      <c r="B83" s="228"/>
      <c r="C83" s="228"/>
      <c r="D83" s="228"/>
    </row>
    <row r="84" s="57" customFormat="1" ht="14.25"/>
    <row r="85" spans="1:4" s="57" customFormat="1" ht="14.25">
      <c r="A85" s="218" t="s">
        <v>475</v>
      </c>
      <c r="B85" s="227"/>
      <c r="C85" s="227"/>
      <c r="D85" s="227"/>
    </row>
    <row r="86" s="57" customFormat="1" ht="14.25"/>
    <row r="87" s="57" customFormat="1" ht="14.25"/>
    <row r="88" s="57" customFormat="1" ht="14.25"/>
    <row r="89" s="57" customFormat="1" ht="14.25"/>
    <row r="90" s="57" customFormat="1" ht="14.25"/>
    <row r="91" s="57" customFormat="1" ht="14.25"/>
    <row r="92" s="57" customFormat="1" ht="14.25"/>
    <row r="93" s="57" customFormat="1" ht="14.25"/>
    <row r="94" s="57" customFormat="1" ht="14.25"/>
    <row r="95" s="57" customFormat="1" ht="14.25"/>
    <row r="96" s="57" customFormat="1" ht="14.25"/>
    <row r="97" s="57" customFormat="1" ht="14.25"/>
    <row r="98" s="57" customFormat="1" ht="14.25"/>
    <row r="99" s="57" customFormat="1" ht="14.25"/>
    <row r="100" s="57" customFormat="1" ht="14.25"/>
    <row r="101" s="57" customFormat="1" ht="14.25"/>
    <row r="102" s="57" customFormat="1" ht="14.25"/>
    <row r="103" s="57" customFormat="1" ht="14.25"/>
    <row r="104" s="57" customFormat="1" ht="14.25"/>
    <row r="105" s="57" customFormat="1" ht="14.25"/>
    <row r="106" s="57" customFormat="1" ht="14.25"/>
    <row r="107" s="57" customFormat="1" ht="14.25"/>
    <row r="108" s="57" customFormat="1" ht="14.25"/>
    <row r="109" s="57" customFormat="1" ht="14.25"/>
    <row r="110" s="57" customFormat="1" ht="14.25"/>
  </sheetData>
  <sheetProtection/>
  <mergeCells count="11">
    <mergeCell ref="D6:D7"/>
    <mergeCell ref="A9:D9"/>
    <mergeCell ref="C1:D1"/>
    <mergeCell ref="C2:E2"/>
    <mergeCell ref="A85:D85"/>
    <mergeCell ref="A45:D45"/>
    <mergeCell ref="A83:D83"/>
    <mergeCell ref="A4:D4"/>
    <mergeCell ref="A6:A7"/>
    <mergeCell ref="B6:B7"/>
    <mergeCell ref="C6:C7"/>
  </mergeCells>
  <printOptions/>
  <pageMargins left="0.7086614173228347" right="0.56" top="0.59" bottom="0.55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6400 top</dc:creator>
  <cp:keywords/>
  <dc:description/>
  <cp:lastModifiedBy>user</cp:lastModifiedBy>
  <cp:lastPrinted>2023-03-02T07:47:04Z</cp:lastPrinted>
  <dcterms:created xsi:type="dcterms:W3CDTF">2021-07-22T08:47:19Z</dcterms:created>
  <dcterms:modified xsi:type="dcterms:W3CDTF">2023-03-02T07:50:13Z</dcterms:modified>
  <cp:category/>
  <cp:version/>
  <cp:contentType/>
  <cp:contentStatus/>
</cp:coreProperties>
</file>