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4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0">'Додаток 1 Доходи'!$5:$6</definedName>
    <definedName name="_xlnm.Print_Titles" localSheetId="2">'Додаток 3 '!$8:$8</definedName>
    <definedName name="_xlnm.Print_Titles" localSheetId="4">'Додаток 5'!$8:$8</definedName>
    <definedName name="_xlnm.Print_Titles" localSheetId="1">'Додоток 2 Видатки за ГР'!$8:$8</definedName>
    <definedName name="_xlnm.Print_Area" localSheetId="0">'Додаток 1 Доходи'!$A$1:$I$116</definedName>
    <definedName name="_xlnm.Print_Area" localSheetId="4">'Додаток 5'!$A$1:$E$86</definedName>
    <definedName name="_xlnm.Print_Area" localSheetId="1">'Додоток 2 Видатки за ГР'!$A$1:$H$368</definedName>
  </definedNames>
  <calcPr fullCalcOnLoad="1"/>
</workbook>
</file>

<file path=xl/sharedStrings.xml><?xml version="1.0" encoding="utf-8"?>
<sst xmlns="http://schemas.openxmlformats.org/spreadsheetml/2006/main" count="1297" uniqueCount="444">
  <si>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</si>
  <si>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</si>
  <si>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</si>
  <si>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</si>
  <si>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</si>
  <si>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</si>
  <si>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</si>
  <si>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</si>
  <si>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</si>
  <si>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</si>
  <si>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</si>
  <si>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</si>
  <si>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</si>
  <si>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</si>
  <si>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</si>
  <si>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</si>
  <si>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</si>
  <si>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</si>
  <si>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</si>
  <si>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</si>
  <si>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</si>
  <si>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</si>
  <si>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</si>
  <si>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</si>
  <si>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</si>
  <si>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</si>
  <si>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</si>
  <si>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</si>
  <si>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</si>
  <si>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</si>
  <si>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</si>
  <si>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</si>
  <si>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</si>
  <si>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</si>
  <si>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</si>
  <si>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</si>
  <si>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</si>
  <si>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</si>
  <si>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</si>
  <si>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</si>
  <si>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</si>
  <si>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</si>
  <si>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0212152</t>
  </si>
  <si>
    <t>Інші програми та заходи у сфері охорони здоров’я</t>
  </si>
  <si>
    <t>0213035</t>
  </si>
  <si>
    <t>Компенсаційні виплати за пільговий проїзд окремих категорій громадян на залізничному транспорті</t>
  </si>
  <si>
    <t>0213050</t>
  </si>
  <si>
    <t>Пільгове медичне обслуговування осіб, які постраждали внаслідок Чорнобильської катастрофи</t>
  </si>
  <si>
    <t>0213121</t>
  </si>
  <si>
    <t xml:space="preserve">Утримання та забезпечення діяльності центрів соціальних служб </t>
  </si>
  <si>
    <t>0213241</t>
  </si>
  <si>
    <t>Забезпечення діяльності інших закладів у сфері соціального захисту і соціального забезпечення</t>
  </si>
  <si>
    <t>0213242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</si>
  <si>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</si>
  <si>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</si>
  <si>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</si>
  <si>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</si>
  <si>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</si>
  <si>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</si>
  <si>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</si>
  <si>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</si>
  <si>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</si>
  <si>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</si>
  <si>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</si>
  <si>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</si>
  <si>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</si>
  <si>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0217693</t>
  </si>
  <si>
    <t>Інші заходи, пов'язані з економічною діяльністю</t>
  </si>
  <si>
    <t>0218130</t>
  </si>
  <si>
    <t>Забезпечення діяльності місцевої пожежної охорони</t>
  </si>
  <si>
    <t>0218210</t>
  </si>
  <si>
    <t>Муніципальні формування з охорони громадського порядку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</si>
  <si>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</si>
  <si>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</si>
  <si>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</si>
  <si>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</si>
  <si>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</si>
  <si>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</si>
  <si>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</si>
  <si>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</si>
  <si>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</si>
  <si>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</si>
  <si>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</si>
  <si>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</si>
  <si>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</si>
  <si>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</si>
  <si>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</si>
  <si>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</si>
  <si>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</si>
  <si>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</si>
  <si>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</si>
  <si>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</si>
  <si>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</si>
  <si>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</si>
  <si>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</si>
  <si>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</si>
  <si>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</si>
  <si>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</si>
  <si>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</si>
  <si>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</si>
  <si>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</si>
  <si>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</si>
  <si>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</si>
  <si>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</si>
  <si>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</si>
  <si>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</si>
  <si>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</si>
  <si>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</si>
  <si>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</si>
  <si>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</si>
  <si>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</si>
  <si>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</si>
  <si>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</si>
  <si>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</si>
  <si>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</si>
  <si>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</si>
  <si>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</si>
  <si>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</si>
  <si>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</si>
  <si>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</si>
  <si>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</si>
  <si>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</si>
  <si>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</si>
  <si>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</si>
  <si>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</si>
  <si>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</si>
  <si>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</si>
  <si>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та фінансова підтримка спортивних споруд</t>
  </si>
  <si>
    <t>1015051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</si>
  <si>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</si>
  <si>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1015053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</si>
  <si>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</si>
  <si>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</si>
  <si>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</si>
  <si>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</si>
  <si>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</si>
  <si>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</si>
  <si>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</si>
  <si>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</si>
  <si>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</si>
  <si>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</si>
  <si>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</si>
  <si>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</si>
  <si>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</si>
  <si>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</si>
  <si>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</si>
  <si>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</si>
  <si>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</si>
  <si>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0216082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</si>
  <si>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</si>
  <si>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</si>
  <si>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</si>
  <si>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0217330</t>
  </si>
  <si>
    <t>Будівництво інших об`єктів комунальної власності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</si>
  <si>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</si>
  <si>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</si>
  <si>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</si>
  <si>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</si>
  <si>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</si>
  <si>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</si>
  <si>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</si>
  <si>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</si>
  <si>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</si>
  <si>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</si>
  <si>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</si>
  <si>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</si>
  <si>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</si>
  <si>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</si>
  <si>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</si>
  <si>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</si>
  <si>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</si>
  <si>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</si>
  <si>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</si>
  <si>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</si>
  <si>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</si>
  <si>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</si>
  <si>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</si>
  <si>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</si>
  <si>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</si>
  <si>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</si>
  <si>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</si>
  <si>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</si>
  <si>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</si>
  <si>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</si>
  <si>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</si>
  <si>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</si>
  <si>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</si>
  <si>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</si>
  <si>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</si>
  <si>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</si>
  <si>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</si>
  <si>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</si>
  <si>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</si>
  <si>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</si>
  <si>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</si>
  <si>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Додаток 3</t>
  </si>
  <si>
    <t>Міжбюджетні трансферти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</si>
  <si>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</si>
  <si>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</si>
  <si>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</si>
  <si>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</si>
  <si>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</si>
  <si>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</si>
  <si>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</si>
  <si>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</si>
  <si>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</si>
  <si>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</si>
  <si>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</si>
  <si>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</si>
  <si>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</si>
  <si>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</si>
  <si>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</si>
  <si>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</si>
  <si>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</si>
  <si>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</si>
  <si>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</si>
  <si>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</si>
  <si>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</si>
  <si>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</si>
  <si>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</si>
  <si>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</si>
  <si>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</si>
  <si>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</si>
  <si>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</si>
  <si>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</si>
  <si>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</si>
  <si>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</si>
  <si>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</si>
  <si>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</si>
  <si>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</si>
  <si>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</si>
  <si>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</si>
  <si>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</si>
  <si>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</si>
  <si>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</si>
  <si>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</si>
  <si>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</si>
  <si>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</si>
  <si>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</si>
  <si>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</si>
  <si>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</si>
  <si>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</si>
  <si>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</si>
  <si>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</si>
  <si>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</si>
  <si>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</si>
  <si>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</si>
  <si>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</si>
  <si>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</si>
  <si>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</si>
  <si>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</si>
  <si>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Затверджено розписом на рік   з урахуванням змін</t>
  </si>
  <si>
    <t>Всього за загальним фондом:</t>
  </si>
  <si>
    <t>Всього за спеціальним фондом:</t>
  </si>
  <si>
    <t>Разом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</si>
  <si>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</si>
  <si>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</si>
  <si>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</si>
  <si>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</si>
  <si>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</si>
  <si>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</si>
  <si>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</si>
  <si>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грн.</t>
  </si>
  <si>
    <t>КБКД</t>
  </si>
  <si>
    <t xml:space="preserve">Затверджено на  2021 рік з урахуванням внесених змін </t>
  </si>
  <si>
    <t>Виконання</t>
  </si>
  <si>
    <t>+/-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</si>
  <si>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</si>
  <si>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</si>
  <si>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</si>
  <si>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</si>
  <si>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</si>
  <si>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</si>
  <si>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</si>
  <si>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</si>
  <si>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</si>
  <si>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</si>
  <si>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</si>
  <si>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</si>
  <si>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</si>
  <si>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</si>
  <si>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</si>
  <si>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</si>
  <si>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</si>
  <si>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</si>
  <si>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</si>
  <si>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14020000</t>
  </si>
  <si>
    <t>Акцизний податок з вироблених в Україні підакцизних товарів (пальне)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</si>
  <si>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</si>
  <si>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</si>
  <si>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</si>
  <si>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</si>
  <si>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</si>
  <si>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</si>
  <si>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</si>
  <si>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</si>
  <si>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</si>
  <si>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</si>
  <si>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</si>
  <si>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</si>
  <si>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</si>
  <si>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</si>
  <si>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</si>
  <si>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</si>
  <si>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</si>
  <si>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</si>
  <si>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</si>
  <si>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</si>
  <si>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</si>
  <si>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</si>
  <si>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</si>
  <si>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</si>
  <si>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</si>
  <si>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</si>
  <si>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</si>
  <si>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</si>
  <si>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</si>
  <si>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</si>
  <si>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</si>
  <si>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</si>
  <si>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</si>
  <si>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</si>
  <si>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</si>
  <si>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</si>
  <si>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</si>
  <si>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</si>
  <si>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</si>
  <si>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</si>
  <si>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</si>
  <si>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</si>
  <si>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 трансферти</t>
  </si>
  <si>
    <t>Всього без урахування трансферт</t>
  </si>
  <si>
    <t xml:space="preserve"> Доходи загального фонду без трансферт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</si>
  <si>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</si>
  <si>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</si>
  <si>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</si>
  <si>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</si>
  <si>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</si>
  <si>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</si>
  <si>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</si>
  <si>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</si>
  <si>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</si>
  <si>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</si>
  <si>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</si>
  <si>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</si>
  <si>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</si>
  <si>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</si>
  <si>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</si>
  <si>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</si>
  <si>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</si>
  <si>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</si>
  <si>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СПЕЦІАЛЬНИЙ ФОНД МІСЦЕВОГО БЮДЖЕТУ</t>
  </si>
  <si>
    <t>Екологічний податок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</si>
  <si>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</si>
  <si>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</si>
  <si>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</si>
  <si>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</si>
  <si>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</si>
  <si>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</si>
  <si>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</si>
  <si>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</si>
  <si>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</si>
  <si>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</si>
  <si>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</si>
  <si>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</si>
  <si>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</si>
  <si>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50000000</t>
  </si>
  <si>
    <t>Цільові фонди  </t>
  </si>
  <si>
    <t>Всього доходи спеціального  фонду без трансферт</t>
  </si>
  <si>
    <t>Всього доходи спеціального  фонду</t>
  </si>
  <si>
    <t>Разом доходи загального та спеціального фонду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</si>
  <si>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</si>
  <si>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</si>
  <si>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</si>
  <si>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</si>
  <si>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</si>
  <si>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</si>
  <si>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Фактичне виконання  за 9 місяців 2021 року</t>
  </si>
  <si>
    <t>0611061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</si>
  <si>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</si>
  <si>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</si>
  <si>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</si>
  <si>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</si>
  <si>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</si>
  <si>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</si>
  <si>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</si>
  <si>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</si>
  <si>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</si>
  <si>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Проведення експертної грошової оцінки земельної ділянки чи права на неї</t>
  </si>
  <si>
    <t>Дослідження і розробки, окремі заходи розвитку по реалізації державних (регіональних) програм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</si>
  <si>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</si>
  <si>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</si>
  <si>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11020000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</si>
  <si>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</si>
  <si>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</si>
  <si>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</si>
  <si>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</si>
  <si>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</si>
  <si>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</si>
  <si>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40000000</t>
  </si>
  <si>
    <t>Виконання видаткової частини місцевого бюджету Тетіївської міської територіальної громади ( в розрізі головних розпорядників коштів) за 2021 рік</t>
  </si>
  <si>
    <t>Затверджено на рік</t>
  </si>
  <si>
    <t>Фактичне виконання  за 2021 рік</t>
  </si>
  <si>
    <t xml:space="preserve">% до затвердженого  плану на рік </t>
  </si>
  <si>
    <t>% до затвердженого  плану на рік з урахуванням змін</t>
  </si>
  <si>
    <t>0216017</t>
  </si>
  <si>
    <t>Інша діяльність, пов’язана з експлуатацією об’єктів житлово-комунального господарства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</si>
  <si>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</si>
  <si>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</si>
  <si>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</si>
  <si>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</si>
  <si>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</si>
  <si>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</si>
  <si>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Затверджено розписом на рік </t>
  </si>
  <si>
    <t>Реконструкція та реставрація інших об'єктів</t>
  </si>
  <si>
    <t>0216072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</si>
  <si>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</si>
  <si>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0217390</t>
  </si>
  <si>
    <t>Розвиток мережі центрів надання адміністративних послуг</t>
  </si>
  <si>
    <t>Капітальний ремонт інших об'єктів</t>
  </si>
  <si>
    <t>Субвенція з місцевого бюджету на співфінансування інвестиційних проектів</t>
  </si>
  <si>
    <t xml:space="preserve">Затверджено на  2021 рік </t>
  </si>
  <si>
    <t>Фактичні надходження доходів  за   2021 рік</t>
  </si>
  <si>
    <t>у % до затвердже-них показників на 2021 рік</t>
  </si>
  <si>
    <t>у % до затверджених показникі з урахуванням змін в на 2021 рік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</si>
  <si>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</si>
  <si>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41032500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</si>
  <si>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</si>
  <si>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 xml:space="preserve">Всього   доходи загального фонду </t>
  </si>
  <si>
    <t>41052900</t>
  </si>
  <si>
    <t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</si>
  <si>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Доходи від власності та підприємницької діяльності</t>
  </si>
  <si>
    <t xml:space="preserve">Затверджено на рік </t>
  </si>
  <si>
    <t>Фактичне виконання за 2021 рік</t>
  </si>
  <si>
    <t xml:space="preserve">% до затвердженого  плану з урахуванням змін </t>
  </si>
  <si>
    <t>Виконання видаткової частини місцевого бюджету Тетіївської міської територіальної громади ( в розрізі галузів видатків)                                                              за 2021 рік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</si>
  <si>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2021 рік</t>
  </si>
  <si>
    <t>Поточні прансферти органам державного управління інших органів</t>
  </si>
  <si>
    <t>Фінансування місцевого бюджету Тетіївської міської територіальної громади
за 2021 рік</t>
  </si>
  <si>
    <t>Виконання дохідної частини місцевого бюджету Тетіївської міської територіальної громади за  2021 рік</t>
  </si>
  <si>
    <t>до рішення п'ятнадцятої сесії Тетіївської міської ради від 01.03.2022 року № 646-15-VIII</t>
  </si>
  <si>
    <t>Секретар міської ради                                                                                                    Наталія  ІВАНЮТА</t>
  </si>
  <si>
    <t>Секретар міської ради                                                    Наталія ІВАНЮТА</t>
  </si>
  <si>
    <t>до рішення п'ятнадцятої сесії Тетіївської міської ради від 01.03.2022 року                                    № 646-15-VIII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</si>
</sst>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0\ %"/>
    <numFmt numFmtId="174" formatCode="#0.000"/>
    <numFmt numFmtId="175" formatCode="#0.0"/>
    <numFmt numFmtId="176" formatCode="0.0"/>
    <numFmt numFmtId="177" formatCode="#,##0.0"/>
    <numFmt numFmtId="178" formatCode="#,##0.00;\-#,##0.00"/>
    <numFmt numFmtId="179" formatCode="#,##0.00_ ;\-#,##0.00\ "/>
  </numFmts>
  <fonts count="65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shrinkToFit="1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176" fontId="6" fillId="33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172" fontId="6" fillId="0" borderId="11" xfId="0" applyNumberFormat="1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 applyProtection="1">
      <alignment horizontal="right" shrinkToFit="1"/>
      <protection/>
    </xf>
    <xf numFmtId="4" fontId="5" fillId="0" borderId="0" xfId="0" applyNumberFormat="1" applyFont="1" applyAlignment="1">
      <alignment shrinkToFi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78" fontId="6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172" fontId="6" fillId="33" borderId="10" xfId="0" applyNumberFormat="1" applyFont="1" applyFill="1" applyBorder="1" applyAlignment="1" applyProtection="1">
      <alignment horizontal="right" shrinkToFi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shrinkToFit="1"/>
    </xf>
    <xf numFmtId="0" fontId="6" fillId="33" borderId="10" xfId="0" applyFont="1" applyFill="1" applyBorder="1" applyAlignment="1" applyProtection="1">
      <alignment horizontal="center" wrapText="1"/>
      <protection/>
    </xf>
    <xf numFmtId="4" fontId="57" fillId="33" borderId="0" xfId="0" applyNumberFormat="1" applyFont="1" applyFill="1" applyBorder="1" applyAlignment="1">
      <alignment horizont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4" fontId="57" fillId="33" borderId="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/>
    </xf>
    <xf numFmtId="1" fontId="57" fillId="33" borderId="10" xfId="0" applyNumberFormat="1" applyFont="1" applyFill="1" applyBorder="1" applyAlignment="1">
      <alignment horizontal="right"/>
    </xf>
    <xf numFmtId="4" fontId="57" fillId="33" borderId="10" xfId="0" applyNumberFormat="1" applyFont="1" applyFill="1" applyBorder="1" applyAlignment="1">
      <alignment horizontal="center" wrapText="1"/>
    </xf>
    <xf numFmtId="4" fontId="57" fillId="33" borderId="0" xfId="0" applyNumberFormat="1" applyFont="1" applyFill="1" applyBorder="1" applyAlignment="1">
      <alignment horizontal="right"/>
    </xf>
    <xf numFmtId="4" fontId="57" fillId="33" borderId="10" xfId="0" applyNumberFormat="1" applyFont="1" applyFill="1" applyBorder="1" applyAlignment="1">
      <alignment wrapText="1"/>
    </xf>
    <xf numFmtId="4" fontId="57" fillId="33" borderId="10" xfId="0" applyNumberFormat="1" applyFont="1" applyFill="1" applyBorder="1" applyAlignment="1">
      <alignment/>
    </xf>
    <xf numFmtId="4" fontId="59" fillId="33" borderId="0" xfId="0" applyNumberFormat="1" applyFont="1" applyFill="1" applyBorder="1" applyAlignment="1">
      <alignment horizontal="right"/>
    </xf>
    <xf numFmtId="4" fontId="60" fillId="33" borderId="0" xfId="0" applyNumberFormat="1" applyFont="1" applyFill="1" applyAlignment="1">
      <alignment/>
    </xf>
    <xf numFmtId="1" fontId="58" fillId="33" borderId="10" xfId="0" applyNumberFormat="1" applyFont="1" applyFill="1" applyBorder="1" applyAlignment="1">
      <alignment horizontal="right"/>
    </xf>
    <xf numFmtId="4" fontId="57" fillId="33" borderId="10" xfId="0" applyNumberFormat="1" applyFont="1" applyFill="1" applyBorder="1" applyAlignment="1">
      <alignment vertical="center" wrapText="1"/>
    </xf>
    <xf numFmtId="4" fontId="58" fillId="33" borderId="10" xfId="0" applyNumberFormat="1" applyFont="1" applyFill="1" applyBorder="1" applyAlignment="1">
      <alignment horizontal="center" vertical="center"/>
    </xf>
    <xf numFmtId="1" fontId="57" fillId="33" borderId="10" xfId="0" applyNumberFormat="1" applyFont="1" applyFill="1" applyBorder="1" applyAlignment="1">
      <alignment horizontal="right" vertical="center"/>
    </xf>
    <xf numFmtId="4" fontId="57" fillId="33" borderId="0" xfId="0" applyNumberFormat="1" applyFont="1" applyFill="1" applyBorder="1" applyAlignment="1">
      <alignment/>
    </xf>
    <xf numFmtId="4" fontId="58" fillId="33" borderId="0" xfId="0" applyNumberFormat="1" applyFont="1" applyFill="1" applyBorder="1" applyAlignment="1">
      <alignment horizontal="right"/>
    </xf>
    <xf numFmtId="4" fontId="59" fillId="33" borderId="0" xfId="0" applyNumberFormat="1" applyFont="1" applyFill="1" applyAlignment="1">
      <alignment/>
    </xf>
    <xf numFmtId="4" fontId="58" fillId="33" borderId="0" xfId="0" applyNumberFormat="1" applyFont="1" applyFill="1" applyAlignment="1">
      <alignment/>
    </xf>
    <xf numFmtId="4" fontId="58" fillId="33" borderId="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 horizontal="left" vertical="top"/>
    </xf>
    <xf numFmtId="4" fontId="57" fillId="33" borderId="0" xfId="0" applyNumberFormat="1" applyFont="1" applyFill="1" applyAlignment="1">
      <alignment/>
    </xf>
    <xf numFmtId="4" fontId="58" fillId="33" borderId="0" xfId="0" applyNumberFormat="1" applyFont="1" applyFill="1" applyBorder="1" applyAlignment="1">
      <alignment horizontal="center" vertical="center"/>
    </xf>
    <xf numFmtId="1" fontId="58" fillId="33" borderId="0" xfId="0" applyNumberFormat="1" applyFont="1" applyFill="1" applyAlignment="1">
      <alignment horizontal="right"/>
    </xf>
    <xf numFmtId="4" fontId="5" fillId="33" borderId="0" xfId="0" applyNumberFormat="1" applyFont="1" applyFill="1" applyAlignment="1">
      <alignment horizontal="center" wrapText="1"/>
    </xf>
    <xf numFmtId="4" fontId="57" fillId="33" borderId="0" xfId="0" applyNumberFormat="1" applyFont="1" applyFill="1" applyAlignment="1">
      <alignment horizontal="center"/>
    </xf>
    <xf numFmtId="1" fontId="57" fillId="33" borderId="0" xfId="0" applyNumberFormat="1" applyFont="1" applyFill="1" applyAlignment="1">
      <alignment horizontal="right"/>
    </xf>
    <xf numFmtId="4" fontId="61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left" wrapText="1"/>
    </xf>
    <xf numFmtId="4" fontId="58" fillId="33" borderId="0" xfId="0" applyNumberFormat="1" applyFont="1" applyFill="1" applyAlignment="1">
      <alignment/>
    </xf>
    <xf numFmtId="4" fontId="58" fillId="33" borderId="0" xfId="0" applyNumberFormat="1" applyFont="1" applyFill="1" applyAlignment="1">
      <alignment wrapText="1"/>
    </xf>
    <xf numFmtId="4" fontId="58" fillId="33" borderId="0" xfId="0" applyNumberFormat="1" applyFont="1" applyFill="1" applyAlignment="1">
      <alignment horizontal="center" vertical="center"/>
    </xf>
    <xf numFmtId="4" fontId="62" fillId="33" borderId="0" xfId="0" applyNumberFormat="1" applyFont="1" applyFill="1" applyAlignment="1">
      <alignment/>
    </xf>
    <xf numFmtId="4" fontId="57" fillId="33" borderId="10" xfId="0" applyNumberFormat="1" applyFont="1" applyFill="1" applyBorder="1" applyAlignment="1">
      <alignment horizontal="left" wrapText="1"/>
    </xf>
    <xf numFmtId="4" fontId="60" fillId="33" borderId="0" xfId="0" applyNumberFormat="1" applyFont="1" applyFill="1" applyAlignment="1">
      <alignment horizontal="center"/>
    </xf>
    <xf numFmtId="4" fontId="58" fillId="33" borderId="10" xfId="0" applyNumberFormat="1" applyFont="1" applyFill="1" applyBorder="1" applyAlignment="1">
      <alignment horizontal="left" wrapText="1"/>
    </xf>
    <xf numFmtId="172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justify" vertical="justify"/>
    </xf>
    <xf numFmtId="1" fontId="58" fillId="33" borderId="10" xfId="0" applyNumberFormat="1" applyFont="1" applyFill="1" applyBorder="1" applyAlignment="1">
      <alignment horizontal="right" vertical="center"/>
    </xf>
    <xf numFmtId="4" fontId="58" fillId="33" borderId="10" xfId="0" applyNumberFormat="1" applyFont="1" applyFill="1" applyBorder="1" applyAlignment="1">
      <alignment horizontal="left" vertical="center" wrapText="1"/>
    </xf>
    <xf numFmtId="172" fontId="5" fillId="0" borderId="13" xfId="0" applyNumberFormat="1" applyFont="1" applyBorder="1" applyAlignment="1">
      <alignment horizontal="left" vertical="justify"/>
    </xf>
    <xf numFmtId="4" fontId="57" fillId="33" borderId="10" xfId="0" applyNumberFormat="1" applyFont="1" applyFill="1" applyBorder="1" applyAlignment="1">
      <alignment horizontal="left" vertical="center"/>
    </xf>
    <xf numFmtId="4" fontId="62" fillId="33" borderId="0" xfId="0" applyNumberFormat="1" applyFont="1" applyFill="1" applyBorder="1" applyAlignment="1">
      <alignment horizontal="right"/>
    </xf>
    <xf numFmtId="4" fontId="57" fillId="33" borderId="11" xfId="0" applyNumberFormat="1" applyFont="1" applyFill="1" applyBorder="1" applyAlignment="1">
      <alignment horizontal="center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4" fontId="60" fillId="33" borderId="0" xfId="0" applyNumberFormat="1" applyFont="1" applyFill="1" applyAlignment="1">
      <alignment horizontal="center"/>
    </xf>
    <xf numFmtId="4" fontId="57" fillId="33" borderId="10" xfId="0" applyNumberFormat="1" applyFont="1" applyFill="1" applyBorder="1" applyAlignment="1">
      <alignment/>
    </xf>
    <xf numFmtId="172" fontId="9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4" fontId="9" fillId="33" borderId="17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58" fillId="33" borderId="18" xfId="0" applyNumberFormat="1" applyFont="1" applyFill="1" applyBorder="1" applyAlignment="1">
      <alignment/>
    </xf>
    <xf numFmtId="4" fontId="58" fillId="33" borderId="19" xfId="0" applyNumberFormat="1" applyFont="1" applyFill="1" applyBorder="1" applyAlignment="1">
      <alignment/>
    </xf>
    <xf numFmtId="4" fontId="57" fillId="33" borderId="17" xfId="0" applyNumberFormat="1" applyFont="1" applyFill="1" applyBorder="1" applyAlignment="1">
      <alignment wrapText="1"/>
    </xf>
    <xf numFmtId="4" fontId="57" fillId="33" borderId="19" xfId="0" applyNumberFormat="1" applyFont="1" applyFill="1" applyBorder="1" applyAlignment="1">
      <alignment wrapText="1"/>
    </xf>
    <xf numFmtId="4" fontId="57" fillId="33" borderId="17" xfId="0" applyNumberFormat="1" applyFont="1" applyFill="1" applyBorder="1" applyAlignment="1">
      <alignment horizontal="left"/>
    </xf>
    <xf numFmtId="4" fontId="57" fillId="33" borderId="19" xfId="0" applyNumberFormat="1" applyFont="1" applyFill="1" applyBorder="1" applyAlignment="1">
      <alignment horizontal="left"/>
    </xf>
    <xf numFmtId="4" fontId="58" fillId="33" borderId="10" xfId="0" applyNumberFormat="1" applyFont="1" applyFill="1" applyBorder="1" applyAlignment="1">
      <alignment/>
    </xf>
    <xf numFmtId="4" fontId="5" fillId="33" borderId="0" xfId="0" applyNumberFormat="1" applyFont="1" applyFill="1" applyAlignment="1">
      <alignment horizontal="left" wrapText="1"/>
    </xf>
    <xf numFmtId="4" fontId="63" fillId="33" borderId="0" xfId="0" applyNumberFormat="1" applyFont="1" applyFill="1" applyAlignment="1">
      <alignment horizontal="right"/>
    </xf>
    <xf numFmtId="4" fontId="63" fillId="33" borderId="0" xfId="0" applyNumberFormat="1" applyFont="1" applyFill="1" applyAlignment="1">
      <alignment/>
    </xf>
    <xf numFmtId="4" fontId="57" fillId="33" borderId="17" xfId="0" applyNumberFormat="1" applyFont="1" applyFill="1" applyBorder="1" applyAlignment="1">
      <alignment horizontal="center" vertical="center"/>
    </xf>
    <xf numFmtId="4" fontId="58" fillId="33" borderId="18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wrapText="1"/>
    </xf>
    <xf numFmtId="4" fontId="57" fillId="33" borderId="10" xfId="0" applyNumberFormat="1" applyFont="1" applyFill="1" applyBorder="1" applyAlignment="1">
      <alignment horizontal="center" wrapText="1"/>
    </xf>
    <xf numFmtId="1" fontId="57" fillId="33" borderId="10" xfId="0" applyNumberFormat="1" applyFont="1" applyFill="1" applyBorder="1" applyAlignment="1">
      <alignment horizontal="right" wrapText="1"/>
    </xf>
    <xf numFmtId="1" fontId="58" fillId="33" borderId="10" xfId="0" applyNumberFormat="1" applyFont="1" applyFill="1" applyBorder="1" applyAlignment="1">
      <alignment horizontal="right" wrapText="1"/>
    </xf>
    <xf numFmtId="4" fontId="57" fillId="33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16" fillId="33" borderId="0" xfId="0" applyFont="1" applyFill="1" applyAlignment="1">
      <alignment horizontal="left" wrapText="1"/>
    </xf>
    <xf numFmtId="0" fontId="18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Alignment="1">
      <alignment wrapText="1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horizont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" fontId="60" fillId="33" borderId="0" xfId="0" applyNumberFormat="1" applyFont="1" applyFill="1" applyAlignment="1">
      <alignment horizontal="center" wrapText="1"/>
    </xf>
    <xf numFmtId="4" fontId="12" fillId="33" borderId="0" xfId="0" applyNumberFormat="1" applyFont="1" applyFill="1" applyAlignment="1">
      <alignment horizontal="center" wrapText="1"/>
    </xf>
    <xf numFmtId="4" fontId="60" fillId="33" borderId="10" xfId="0" applyNumberFormat="1" applyFont="1" applyFill="1" applyBorder="1" applyAlignment="1">
      <alignment horizontal="right"/>
    </xf>
    <xf numFmtId="4" fontId="60" fillId="33" borderId="10" xfId="0" applyNumberFormat="1" applyFont="1" applyFill="1" applyBorder="1" applyAlignment="1">
      <alignment/>
    </xf>
    <xf numFmtId="4" fontId="64" fillId="33" borderId="10" xfId="0" applyNumberFormat="1" applyFont="1" applyFill="1" applyBorder="1" applyAlignment="1">
      <alignment horizontal="right"/>
    </xf>
    <xf numFmtId="4" fontId="15" fillId="0" borderId="13" xfId="0" applyNumberFormat="1" applyFont="1" applyBorder="1" applyAlignment="1">
      <alignment/>
    </xf>
    <xf numFmtId="4" fontId="64" fillId="33" borderId="10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4" fontId="18" fillId="33" borderId="10" xfId="0" applyNumberFormat="1" applyFont="1" applyFill="1" applyBorder="1" applyAlignment="1" applyProtection="1">
      <alignment horizontal="right" shrinkToFit="1"/>
      <protection/>
    </xf>
    <xf numFmtId="176" fontId="18" fillId="33" borderId="10" xfId="0" applyNumberFormat="1" applyFont="1" applyFill="1" applyBorder="1" applyAlignment="1" applyProtection="1">
      <alignment horizontal="right" shrinkToFit="1"/>
      <protection/>
    </xf>
    <xf numFmtId="4" fontId="39" fillId="33" borderId="10" xfId="0" applyNumberFormat="1" applyFont="1" applyFill="1" applyBorder="1" applyAlignment="1" applyProtection="1">
      <alignment horizontal="right" shrinkToFit="1"/>
      <protection/>
    </xf>
    <xf numFmtId="176" fontId="39" fillId="33" borderId="10" xfId="0" applyNumberFormat="1" applyFont="1" applyFill="1" applyBorder="1" applyAlignment="1" applyProtection="1">
      <alignment horizontal="right" shrinkToFit="1"/>
      <protection/>
    </xf>
    <xf numFmtId="4" fontId="18" fillId="33" borderId="10" xfId="0" applyNumberFormat="1" applyFont="1" applyFill="1" applyBorder="1" applyAlignment="1" applyProtection="1">
      <alignment horizontal="right" wrapText="1"/>
      <protection/>
    </xf>
    <xf numFmtId="4" fontId="39" fillId="33" borderId="10" xfId="0" applyNumberFormat="1" applyFont="1" applyFill="1" applyBorder="1" applyAlignment="1" applyProtection="1">
      <alignment horizontal="right" wrapText="1"/>
      <protection/>
    </xf>
    <xf numFmtId="4" fontId="12" fillId="33" borderId="10" xfId="0" applyNumberFormat="1" applyFont="1" applyFill="1" applyBorder="1" applyAlignment="1">
      <alignment shrinkToFit="1"/>
    </xf>
    <xf numFmtId="4" fontId="39" fillId="0" borderId="10" xfId="0" applyNumberFormat="1" applyFont="1" applyBorder="1" applyAlignment="1" applyProtection="1">
      <alignment horizontal="right" shrinkToFit="1"/>
      <protection/>
    </xf>
    <xf numFmtId="177" fontId="39" fillId="33" borderId="10" xfId="0" applyNumberFormat="1" applyFont="1" applyFill="1" applyBorder="1" applyAlignment="1" applyProtection="1">
      <alignment horizontal="right" shrinkToFit="1"/>
      <protection/>
    </xf>
    <xf numFmtId="4" fontId="18" fillId="0" borderId="10" xfId="0" applyNumberFormat="1" applyFont="1" applyBorder="1" applyAlignment="1" applyProtection="1">
      <alignment horizontal="right" wrapText="1"/>
      <protection/>
    </xf>
    <xf numFmtId="4" fontId="39" fillId="0" borderId="10" xfId="0" applyNumberFormat="1" applyFont="1" applyBorder="1" applyAlignment="1" applyProtection="1">
      <alignment horizontal="right" wrapText="1"/>
      <protection/>
    </xf>
    <xf numFmtId="176" fontId="18" fillId="0" borderId="10" xfId="0" applyNumberFormat="1" applyFont="1" applyBorder="1" applyAlignment="1" applyProtection="1">
      <alignment horizontal="right" shrinkToFit="1"/>
      <protection/>
    </xf>
    <xf numFmtId="4" fontId="12" fillId="0" borderId="10" xfId="0" applyNumberFormat="1" applyFont="1" applyBorder="1" applyAlignment="1">
      <alignment shrinkToFit="1"/>
    </xf>
    <xf numFmtId="177" fontId="18" fillId="33" borderId="10" xfId="0" applyNumberFormat="1" applyFont="1" applyFill="1" applyBorder="1" applyAlignment="1" applyProtection="1">
      <alignment horizontal="right" shrinkToFit="1"/>
      <protection/>
    </xf>
    <xf numFmtId="4" fontId="18" fillId="0" borderId="10" xfId="0" applyNumberFormat="1" applyFont="1" applyBorder="1" applyAlignment="1" applyProtection="1">
      <alignment horizontal="right" shrinkToFit="1"/>
      <protection/>
    </xf>
    <xf numFmtId="4" fontId="1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07">
      <selection activeCell="E91" sqref="E91"/>
    </sheetView>
  </sheetViews>
  <sheetFormatPr defaultColWidth="9.140625" defaultRowHeight="12.75"/>
  <cols>
    <col min="1" max="1" width="0.13671875" style="106" customWidth="1"/>
    <col min="2" max="2" width="12.00390625" style="111" customWidth="1"/>
    <col min="3" max="3" width="53.421875" style="106" customWidth="1"/>
    <col min="4" max="4" width="17.57421875" style="106" customWidth="1"/>
    <col min="5" max="5" width="17.7109375" style="106" customWidth="1"/>
    <col min="6" max="6" width="17.421875" style="106" customWidth="1"/>
    <col min="7" max="7" width="15.140625" style="106" customWidth="1"/>
    <col min="8" max="8" width="13.7109375" style="106" customWidth="1"/>
    <col min="9" max="10" width="15.7109375" style="106" customWidth="1"/>
    <col min="11" max="11" width="15.421875" style="106" bestFit="1" customWidth="1"/>
    <col min="12" max="12" width="20.7109375" style="106" customWidth="1"/>
    <col min="13" max="13" width="17.421875" style="106" customWidth="1"/>
    <col min="14" max="15" width="20.00390625" style="106" customWidth="1"/>
    <col min="16" max="16384" width="9.140625" style="106" customWidth="1"/>
  </cols>
  <sheetData>
    <row r="1" spans="7:10" ht="15.75">
      <c r="G1" s="212" t="s">
        <v>261</v>
      </c>
      <c r="H1" s="213"/>
      <c r="I1" s="213"/>
      <c r="J1" s="112"/>
    </row>
    <row r="2" spans="1:10" ht="37.5" customHeight="1">
      <c r="A2" s="113"/>
      <c r="B2" s="114"/>
      <c r="C2" s="113"/>
      <c r="D2" s="113"/>
      <c r="E2" s="115"/>
      <c r="F2" s="115"/>
      <c r="G2" s="146" t="s">
        <v>440</v>
      </c>
      <c r="H2" s="146"/>
      <c r="I2" s="146"/>
      <c r="J2" s="116"/>
    </row>
    <row r="3" spans="1:10" ht="16.5">
      <c r="A3" s="147" t="s">
        <v>439</v>
      </c>
      <c r="B3" s="147"/>
      <c r="C3" s="147"/>
      <c r="D3" s="147"/>
      <c r="E3" s="147"/>
      <c r="F3" s="147"/>
      <c r="G3" s="148"/>
      <c r="H3" s="148"/>
      <c r="I3" s="117"/>
      <c r="J3" s="117"/>
    </row>
    <row r="4" ht="15">
      <c r="I4" s="106" t="s">
        <v>262</v>
      </c>
    </row>
    <row r="5" spans="1:10" s="118" customFormat="1" ht="15.75" customHeight="1">
      <c r="A5" s="152"/>
      <c r="B5" s="154" t="s">
        <v>263</v>
      </c>
      <c r="C5" s="153"/>
      <c r="D5" s="131" t="s">
        <v>421</v>
      </c>
      <c r="E5" s="131" t="s">
        <v>264</v>
      </c>
      <c r="F5" s="156" t="s">
        <v>422</v>
      </c>
      <c r="G5" s="153" t="s">
        <v>265</v>
      </c>
      <c r="H5" s="153"/>
      <c r="I5" s="153"/>
      <c r="J5" s="87"/>
    </row>
    <row r="6" spans="1:10" s="118" customFormat="1" ht="82.5" customHeight="1">
      <c r="A6" s="152"/>
      <c r="B6" s="155"/>
      <c r="C6" s="157"/>
      <c r="D6" s="132"/>
      <c r="E6" s="132"/>
      <c r="F6" s="156"/>
      <c r="G6" s="88" t="s">
        <v>266</v>
      </c>
      <c r="H6" s="88" t="s">
        <v>423</v>
      </c>
      <c r="I6" s="88" t="s">
        <v>424</v>
      </c>
      <c r="J6" s="89"/>
    </row>
    <row r="7" spans="1:10" s="118" customFormat="1" ht="29.25" customHeight="1">
      <c r="A7" s="90"/>
      <c r="B7" s="149" t="s">
        <v>267</v>
      </c>
      <c r="C7" s="150"/>
      <c r="D7" s="150"/>
      <c r="E7" s="150"/>
      <c r="F7" s="150"/>
      <c r="G7" s="150"/>
      <c r="H7" s="150"/>
      <c r="I7" s="151"/>
      <c r="J7" s="110"/>
    </row>
    <row r="8" spans="1:12" ht="15.75">
      <c r="A8" s="91"/>
      <c r="B8" s="92">
        <v>10000000</v>
      </c>
      <c r="C8" s="93" t="s">
        <v>268</v>
      </c>
      <c r="D8" s="214">
        <v>137702000</v>
      </c>
      <c r="E8" s="214">
        <v>169965011.32</v>
      </c>
      <c r="F8" s="214">
        <v>164642580.71</v>
      </c>
      <c r="G8" s="214">
        <f>F8-E8</f>
        <v>-5322430.6099999845</v>
      </c>
      <c r="H8" s="214">
        <f>F8/D8*100</f>
        <v>119.5644077137587</v>
      </c>
      <c r="I8" s="214">
        <f>F8/E8*100</f>
        <v>96.86851395551098</v>
      </c>
      <c r="J8" s="94"/>
      <c r="K8" s="94"/>
      <c r="L8" s="94"/>
    </row>
    <row r="9" spans="1:12" ht="36.75" customHeight="1">
      <c r="A9" s="91"/>
      <c r="B9" s="92">
        <v>11000000</v>
      </c>
      <c r="C9" s="95" t="s">
        <v>269</v>
      </c>
      <c r="D9" s="215">
        <v>81273600</v>
      </c>
      <c r="E9" s="215">
        <f>E12+E17</f>
        <v>110288268.94999999</v>
      </c>
      <c r="F9" s="215">
        <v>103717014.69</v>
      </c>
      <c r="G9" s="214">
        <f aca="true" t="shared" si="0" ref="G9:G71">F9-E9</f>
        <v>-6571254.25999999</v>
      </c>
      <c r="H9" s="214">
        <f aca="true" t="shared" si="1" ref="H9:H72">F9/D9*100</f>
        <v>127.61464324208598</v>
      </c>
      <c r="I9" s="214">
        <f aca="true" t="shared" si="2" ref="I9:I72">F9/E9*100</f>
        <v>94.04174684890637</v>
      </c>
      <c r="J9" s="94"/>
      <c r="K9" s="94"/>
      <c r="L9" s="94"/>
    </row>
    <row r="10" spans="1:10" ht="15.75" hidden="1">
      <c r="A10" s="91"/>
      <c r="B10" s="92">
        <v>11020000</v>
      </c>
      <c r="C10" s="95" t="s">
        <v>270</v>
      </c>
      <c r="D10" s="214">
        <v>93500</v>
      </c>
      <c r="E10" s="214">
        <v>21000</v>
      </c>
      <c r="F10" s="214">
        <v>39279.26</v>
      </c>
      <c r="G10" s="214">
        <f t="shared" si="0"/>
        <v>18279.260000000002</v>
      </c>
      <c r="H10" s="214">
        <f t="shared" si="1"/>
        <v>42.009903743315505</v>
      </c>
      <c r="I10" s="214">
        <f t="shared" si="2"/>
        <v>187.04409523809525</v>
      </c>
      <c r="J10" s="94"/>
    </row>
    <row r="11" spans="1:10" ht="29.25" hidden="1">
      <c r="A11" s="91"/>
      <c r="B11" s="92">
        <v>11020200</v>
      </c>
      <c r="C11" s="95" t="s">
        <v>271</v>
      </c>
      <c r="D11" s="214">
        <v>93500</v>
      </c>
      <c r="E11" s="214">
        <v>21000</v>
      </c>
      <c r="F11" s="214">
        <v>39279.26</v>
      </c>
      <c r="G11" s="214">
        <f t="shared" si="0"/>
        <v>18279.260000000002</v>
      </c>
      <c r="H11" s="214">
        <f t="shared" si="1"/>
        <v>42.009903743315505</v>
      </c>
      <c r="I11" s="214">
        <f t="shared" si="2"/>
        <v>187.04409523809525</v>
      </c>
      <c r="J11" s="94"/>
    </row>
    <row r="12" spans="1:9" ht="15.75">
      <c r="A12" s="91"/>
      <c r="B12" s="92">
        <v>11010000</v>
      </c>
      <c r="C12" s="95" t="s">
        <v>272</v>
      </c>
      <c r="D12" s="214">
        <v>81273600</v>
      </c>
      <c r="E12" s="214">
        <v>110281067.49</v>
      </c>
      <c r="F12" s="214">
        <v>103709813.23</v>
      </c>
      <c r="G12" s="214">
        <f t="shared" si="0"/>
        <v>-6571254.25999999</v>
      </c>
      <c r="H12" s="214">
        <f t="shared" si="1"/>
        <v>127.60578248041186</v>
      </c>
      <c r="I12" s="214">
        <f t="shared" si="2"/>
        <v>94.04135776923283</v>
      </c>
    </row>
    <row r="13" spans="1:10" ht="45">
      <c r="A13" s="91"/>
      <c r="B13" s="99" t="s">
        <v>273</v>
      </c>
      <c r="C13" s="123" t="s">
        <v>274</v>
      </c>
      <c r="D13" s="216">
        <v>64272900</v>
      </c>
      <c r="E13" s="216">
        <v>85182132.49</v>
      </c>
      <c r="F13" s="216">
        <v>80046885.98</v>
      </c>
      <c r="G13" s="216">
        <f t="shared" si="0"/>
        <v>-5135246.50999999</v>
      </c>
      <c r="H13" s="216">
        <f t="shared" si="1"/>
        <v>124.54220360369612</v>
      </c>
      <c r="I13" s="216">
        <f t="shared" si="2"/>
        <v>93.9714511014351</v>
      </c>
      <c r="J13" s="97"/>
    </row>
    <row r="14" spans="1:10" ht="75">
      <c r="A14" s="91"/>
      <c r="B14" s="99" t="s">
        <v>275</v>
      </c>
      <c r="C14" s="90" t="s">
        <v>276</v>
      </c>
      <c r="D14" s="216">
        <v>2043500</v>
      </c>
      <c r="E14" s="216">
        <v>2043500</v>
      </c>
      <c r="F14" s="216">
        <v>1569610.75</v>
      </c>
      <c r="G14" s="216">
        <f t="shared" si="0"/>
        <v>-473889.25</v>
      </c>
      <c r="H14" s="216">
        <f t="shared" si="1"/>
        <v>76.80992170296061</v>
      </c>
      <c r="I14" s="216">
        <f t="shared" si="2"/>
        <v>76.80992170296061</v>
      </c>
      <c r="J14" s="97"/>
    </row>
    <row r="15" spans="1:10" ht="45">
      <c r="A15" s="91"/>
      <c r="B15" s="99" t="s">
        <v>277</v>
      </c>
      <c r="C15" s="90" t="s">
        <v>278</v>
      </c>
      <c r="D15" s="216">
        <v>13967600</v>
      </c>
      <c r="E15" s="217">
        <v>21871835</v>
      </c>
      <c r="F15" s="217">
        <v>20866407.69</v>
      </c>
      <c r="G15" s="216">
        <f t="shared" si="0"/>
        <v>-1005427.3099999987</v>
      </c>
      <c r="H15" s="216">
        <f t="shared" si="1"/>
        <v>149.39150383745238</v>
      </c>
      <c r="I15" s="216">
        <f t="shared" si="2"/>
        <v>95.40309576219829</v>
      </c>
      <c r="J15" s="97"/>
    </row>
    <row r="16" spans="1:10" ht="45">
      <c r="A16" s="91"/>
      <c r="B16" s="99" t="s">
        <v>279</v>
      </c>
      <c r="C16" s="90" t="s">
        <v>280</v>
      </c>
      <c r="D16" s="216">
        <v>989600</v>
      </c>
      <c r="E16" s="217">
        <v>1183600</v>
      </c>
      <c r="F16" s="217">
        <v>1226908.8099999998</v>
      </c>
      <c r="G16" s="216">
        <f t="shared" si="0"/>
        <v>43308.80999999982</v>
      </c>
      <c r="H16" s="216">
        <f t="shared" si="1"/>
        <v>123.98027586903797</v>
      </c>
      <c r="I16" s="216">
        <f t="shared" si="2"/>
        <v>103.65907485637038</v>
      </c>
      <c r="J16" s="97"/>
    </row>
    <row r="17" spans="1:10" ht="15.75">
      <c r="A17" s="91"/>
      <c r="B17" s="92" t="s">
        <v>392</v>
      </c>
      <c r="C17" s="95" t="s">
        <v>270</v>
      </c>
      <c r="D17" s="214">
        <v>0</v>
      </c>
      <c r="E17" s="214">
        <v>7201.46</v>
      </c>
      <c r="F17" s="214">
        <v>7201.46</v>
      </c>
      <c r="G17" s="214">
        <f t="shared" si="0"/>
        <v>0</v>
      </c>
      <c r="H17" s="214"/>
      <c r="I17" s="214">
        <f t="shared" si="2"/>
        <v>100</v>
      </c>
      <c r="J17" s="94"/>
    </row>
    <row r="18" spans="1:10" ht="29.25">
      <c r="A18" s="91"/>
      <c r="B18" s="92">
        <v>13000000</v>
      </c>
      <c r="C18" s="95" t="s">
        <v>281</v>
      </c>
      <c r="D18" s="215">
        <v>161700</v>
      </c>
      <c r="E18" s="215">
        <v>213073.01</v>
      </c>
      <c r="F18" s="215">
        <v>414052.06</v>
      </c>
      <c r="G18" s="214">
        <f t="shared" si="0"/>
        <v>200979.05</v>
      </c>
      <c r="H18" s="214">
        <f t="shared" si="1"/>
        <v>256.06188002473715</v>
      </c>
      <c r="I18" s="214">
        <f t="shared" si="2"/>
        <v>194.32403005899243</v>
      </c>
      <c r="J18" s="94"/>
    </row>
    <row r="19" spans="1:10" ht="29.25" hidden="1">
      <c r="A19" s="91"/>
      <c r="B19" s="92">
        <v>13010000</v>
      </c>
      <c r="C19" s="95" t="s">
        <v>282</v>
      </c>
      <c r="D19" s="214">
        <v>4000</v>
      </c>
      <c r="E19" s="214">
        <v>500</v>
      </c>
      <c r="F19" s="214">
        <v>9499.65</v>
      </c>
      <c r="G19" s="214">
        <f t="shared" si="0"/>
        <v>8999.65</v>
      </c>
      <c r="H19" s="214">
        <f t="shared" si="1"/>
        <v>237.49124999999998</v>
      </c>
      <c r="I19" s="214">
        <f t="shared" si="2"/>
        <v>1899.9299999999998</v>
      </c>
      <c r="J19" s="94"/>
    </row>
    <row r="20" spans="1:10" ht="72" hidden="1">
      <c r="A20" s="91"/>
      <c r="B20" s="92">
        <v>13010200</v>
      </c>
      <c r="C20" s="95" t="s">
        <v>283</v>
      </c>
      <c r="D20" s="214">
        <v>4000</v>
      </c>
      <c r="E20" s="214">
        <v>500</v>
      </c>
      <c r="F20" s="214">
        <v>9499.65</v>
      </c>
      <c r="G20" s="214">
        <f t="shared" si="0"/>
        <v>8999.65</v>
      </c>
      <c r="H20" s="214">
        <f t="shared" si="1"/>
        <v>237.49124999999998</v>
      </c>
      <c r="I20" s="214">
        <f t="shared" si="2"/>
        <v>1899.9299999999998</v>
      </c>
      <c r="J20" s="94"/>
    </row>
    <row r="21" spans="1:12" ht="15.75">
      <c r="A21" s="91"/>
      <c r="B21" s="92">
        <v>14000000</v>
      </c>
      <c r="C21" s="95" t="s">
        <v>284</v>
      </c>
      <c r="D21" s="215">
        <v>6269200</v>
      </c>
      <c r="E21" s="215">
        <v>6813965.15</v>
      </c>
      <c r="F21" s="215">
        <v>6898839.75</v>
      </c>
      <c r="G21" s="214">
        <f t="shared" si="0"/>
        <v>84874.59999999963</v>
      </c>
      <c r="H21" s="214">
        <f t="shared" si="1"/>
        <v>110.04338272825879</v>
      </c>
      <c r="I21" s="214">
        <f t="shared" si="2"/>
        <v>101.24559779998287</v>
      </c>
      <c r="J21" s="94"/>
      <c r="K21" s="94"/>
      <c r="L21" s="94"/>
    </row>
    <row r="22" spans="1:10" ht="43.5" hidden="1">
      <c r="A22" s="91"/>
      <c r="B22" s="92">
        <v>14040000</v>
      </c>
      <c r="C22" s="95" t="s">
        <v>285</v>
      </c>
      <c r="D22" s="214">
        <v>225400</v>
      </c>
      <c r="E22" s="214">
        <v>25000</v>
      </c>
      <c r="F22" s="214">
        <v>455328.07</v>
      </c>
      <c r="G22" s="214">
        <f t="shared" si="0"/>
        <v>430328.07</v>
      </c>
      <c r="H22" s="214">
        <f t="shared" si="1"/>
        <v>202.0089041703638</v>
      </c>
      <c r="I22" s="214">
        <f t="shared" si="2"/>
        <v>1821.31228</v>
      </c>
      <c r="J22" s="94"/>
    </row>
    <row r="23" spans="1:15" s="105" customFormat="1" ht="36" customHeight="1">
      <c r="A23" s="91"/>
      <c r="B23" s="99" t="s">
        <v>286</v>
      </c>
      <c r="C23" s="123" t="s">
        <v>287</v>
      </c>
      <c r="D23" s="216">
        <v>1014200</v>
      </c>
      <c r="E23" s="216">
        <v>1100058.76</v>
      </c>
      <c r="F23" s="216">
        <v>1105597.46</v>
      </c>
      <c r="G23" s="216">
        <f t="shared" si="0"/>
        <v>5538.699999999953</v>
      </c>
      <c r="H23" s="216">
        <f t="shared" si="1"/>
        <v>109.01177874186551</v>
      </c>
      <c r="I23" s="216">
        <f t="shared" si="2"/>
        <v>100.5034912862291</v>
      </c>
      <c r="J23" s="97"/>
      <c r="M23" s="106"/>
      <c r="N23" s="106"/>
      <c r="O23" s="106"/>
    </row>
    <row r="24" spans="1:15" s="105" customFormat="1" ht="30">
      <c r="A24" s="91"/>
      <c r="B24" s="99" t="s">
        <v>288</v>
      </c>
      <c r="C24" s="90" t="s">
        <v>289</v>
      </c>
      <c r="D24" s="216">
        <v>3587800</v>
      </c>
      <c r="E24" s="216">
        <v>3854133.56</v>
      </c>
      <c r="F24" s="216">
        <v>3756247.29</v>
      </c>
      <c r="G24" s="216">
        <f t="shared" si="0"/>
        <v>-97886.27000000002</v>
      </c>
      <c r="H24" s="216">
        <f t="shared" si="1"/>
        <v>104.6950022297787</v>
      </c>
      <c r="I24" s="216">
        <f t="shared" si="2"/>
        <v>97.46022631348562</v>
      </c>
      <c r="J24" s="97"/>
      <c r="M24" s="106"/>
      <c r="N24" s="106"/>
      <c r="O24" s="106"/>
    </row>
    <row r="25" spans="1:15" s="105" customFormat="1" ht="30">
      <c r="A25" s="91"/>
      <c r="B25" s="99" t="s">
        <v>290</v>
      </c>
      <c r="C25" s="90" t="s">
        <v>291</v>
      </c>
      <c r="D25" s="216">
        <v>1667200</v>
      </c>
      <c r="E25" s="216">
        <v>1859772.83</v>
      </c>
      <c r="F25" s="216">
        <v>2036995</v>
      </c>
      <c r="G25" s="216">
        <f t="shared" si="0"/>
        <v>177222.16999999993</v>
      </c>
      <c r="H25" s="216">
        <f t="shared" si="1"/>
        <v>122.18060220729367</v>
      </c>
      <c r="I25" s="216">
        <f t="shared" si="2"/>
        <v>109.52923750370091</v>
      </c>
      <c r="J25" s="97"/>
      <c r="M25" s="106"/>
      <c r="N25" s="106"/>
      <c r="O25" s="106"/>
    </row>
    <row r="26" spans="1:15" s="109" customFormat="1" ht="15.75">
      <c r="A26" s="96"/>
      <c r="B26" s="92">
        <v>18000000</v>
      </c>
      <c r="C26" s="95" t="s">
        <v>292</v>
      </c>
      <c r="D26" s="215">
        <v>49997500</v>
      </c>
      <c r="E26" s="215">
        <v>52649704.21</v>
      </c>
      <c r="F26" s="215">
        <v>53612674.21</v>
      </c>
      <c r="G26" s="214">
        <f t="shared" si="0"/>
        <v>962970</v>
      </c>
      <c r="H26" s="214">
        <f t="shared" si="1"/>
        <v>107.23070995549777</v>
      </c>
      <c r="I26" s="214">
        <f t="shared" si="2"/>
        <v>101.82901312447848</v>
      </c>
      <c r="J26" s="94"/>
      <c r="K26" s="94"/>
      <c r="L26" s="94"/>
      <c r="M26" s="106"/>
      <c r="N26" s="106"/>
      <c r="O26" s="106"/>
    </row>
    <row r="27" spans="1:15" s="105" customFormat="1" ht="21" customHeight="1">
      <c r="A27" s="91"/>
      <c r="B27" s="92">
        <v>18010000</v>
      </c>
      <c r="C27" s="95" t="s">
        <v>293</v>
      </c>
      <c r="D27" s="218">
        <v>15637200</v>
      </c>
      <c r="E27" s="218">
        <v>17733404.21</v>
      </c>
      <c r="F27" s="218">
        <v>18214326.47</v>
      </c>
      <c r="G27" s="216">
        <f t="shared" si="0"/>
        <v>480922.2599999979</v>
      </c>
      <c r="H27" s="216">
        <f t="shared" si="1"/>
        <v>116.4807412452357</v>
      </c>
      <c r="I27" s="216">
        <f t="shared" si="2"/>
        <v>102.71195679241781</v>
      </c>
      <c r="J27" s="97"/>
      <c r="K27" s="97"/>
      <c r="L27" s="97"/>
      <c r="M27" s="106"/>
      <c r="N27" s="106"/>
      <c r="O27" s="106"/>
    </row>
    <row r="28" spans="1:15" s="105" customFormat="1" ht="42" customHeight="1">
      <c r="A28" s="91"/>
      <c r="B28" s="99">
        <v>18010100</v>
      </c>
      <c r="C28" s="90" t="s">
        <v>294</v>
      </c>
      <c r="D28" s="218">
        <v>27900</v>
      </c>
      <c r="E28" s="218">
        <v>27900</v>
      </c>
      <c r="F28" s="218">
        <v>32683.94</v>
      </c>
      <c r="G28" s="216">
        <f t="shared" si="0"/>
        <v>4783.939999999999</v>
      </c>
      <c r="H28" s="216">
        <f t="shared" si="1"/>
        <v>117.14673835125447</v>
      </c>
      <c r="I28" s="216">
        <f t="shared" si="2"/>
        <v>117.14673835125447</v>
      </c>
      <c r="J28" s="97"/>
      <c r="K28" s="97"/>
      <c r="L28" s="97"/>
      <c r="M28" s="106"/>
      <c r="N28" s="106"/>
      <c r="O28" s="106"/>
    </row>
    <row r="29" spans="1:15" s="105" customFormat="1" ht="44.25" customHeight="1">
      <c r="A29" s="91"/>
      <c r="B29" s="99">
        <v>18010200</v>
      </c>
      <c r="C29" s="90" t="s">
        <v>295</v>
      </c>
      <c r="D29" s="218">
        <v>209000</v>
      </c>
      <c r="E29" s="218">
        <v>209000</v>
      </c>
      <c r="F29" s="218">
        <v>205955.59</v>
      </c>
      <c r="G29" s="216">
        <f t="shared" si="0"/>
        <v>-3044.4100000000035</v>
      </c>
      <c r="H29" s="216">
        <f t="shared" si="1"/>
        <v>98.54334449760765</v>
      </c>
      <c r="I29" s="216">
        <f t="shared" si="2"/>
        <v>98.54334449760765</v>
      </c>
      <c r="J29" s="97"/>
      <c r="K29" s="97"/>
      <c r="L29" s="97"/>
      <c r="M29" s="106"/>
      <c r="N29" s="106"/>
      <c r="O29" s="106"/>
    </row>
    <row r="30" spans="1:15" s="105" customFormat="1" ht="46.5" customHeight="1">
      <c r="A30" s="91"/>
      <c r="B30" s="99">
        <v>18010300</v>
      </c>
      <c r="C30" s="90" t="s">
        <v>296</v>
      </c>
      <c r="D30" s="218">
        <v>450400</v>
      </c>
      <c r="E30" s="218">
        <v>685400</v>
      </c>
      <c r="F30" s="218">
        <v>839861.92</v>
      </c>
      <c r="G30" s="216">
        <f t="shared" si="0"/>
        <v>154461.92000000004</v>
      </c>
      <c r="H30" s="216">
        <f t="shared" si="1"/>
        <v>186.47023090586146</v>
      </c>
      <c r="I30" s="216">
        <f t="shared" si="2"/>
        <v>122.53602567843596</v>
      </c>
      <c r="J30" s="97"/>
      <c r="K30" s="97"/>
      <c r="L30" s="97"/>
      <c r="M30" s="106"/>
      <c r="N30" s="106"/>
      <c r="O30" s="106"/>
    </row>
    <row r="31" spans="1:15" s="105" customFormat="1" ht="43.5" customHeight="1">
      <c r="A31" s="91"/>
      <c r="B31" s="99">
        <v>18010400</v>
      </c>
      <c r="C31" s="90" t="s">
        <v>297</v>
      </c>
      <c r="D31" s="218">
        <v>876900</v>
      </c>
      <c r="E31" s="218">
        <v>1172900</v>
      </c>
      <c r="F31" s="218">
        <v>1137436.61</v>
      </c>
      <c r="G31" s="216">
        <f t="shared" si="0"/>
        <v>-35463.3899999999</v>
      </c>
      <c r="H31" s="216">
        <f t="shared" si="1"/>
        <v>129.7110970464135</v>
      </c>
      <c r="I31" s="216">
        <f t="shared" si="2"/>
        <v>96.97643533123029</v>
      </c>
      <c r="J31" s="97"/>
      <c r="K31" s="97"/>
      <c r="L31" s="97"/>
      <c r="M31" s="106"/>
      <c r="N31" s="106"/>
      <c r="O31" s="106"/>
    </row>
    <row r="32" spans="1:15" s="105" customFormat="1" ht="15.75">
      <c r="A32" s="91"/>
      <c r="B32" s="99">
        <v>18010500</v>
      </c>
      <c r="C32" s="90" t="s">
        <v>298</v>
      </c>
      <c r="D32" s="218">
        <v>2268100</v>
      </c>
      <c r="E32" s="218">
        <v>2268100</v>
      </c>
      <c r="F32" s="218">
        <v>2109596.2</v>
      </c>
      <c r="G32" s="216">
        <f t="shared" si="0"/>
        <v>-158503.7999999998</v>
      </c>
      <c r="H32" s="216">
        <f t="shared" si="1"/>
        <v>93.01160442661259</v>
      </c>
      <c r="I32" s="216">
        <f t="shared" si="2"/>
        <v>93.01160442661259</v>
      </c>
      <c r="J32" s="97"/>
      <c r="K32" s="97"/>
      <c r="L32" s="97"/>
      <c r="M32" s="106"/>
      <c r="N32" s="106"/>
      <c r="O32" s="106"/>
    </row>
    <row r="33" spans="1:15" s="105" customFormat="1" ht="15.75">
      <c r="A33" s="91"/>
      <c r="B33" s="99">
        <v>18010600</v>
      </c>
      <c r="C33" s="90" t="s">
        <v>299</v>
      </c>
      <c r="D33" s="218">
        <v>5980500</v>
      </c>
      <c r="E33" s="218">
        <v>6824704.21</v>
      </c>
      <c r="F33" s="218">
        <v>7092477.84</v>
      </c>
      <c r="G33" s="216">
        <f t="shared" si="0"/>
        <v>267773.6299999999</v>
      </c>
      <c r="H33" s="216">
        <f t="shared" si="1"/>
        <v>118.59339252570855</v>
      </c>
      <c r="I33" s="216">
        <f t="shared" si="2"/>
        <v>103.92359319555038</v>
      </c>
      <c r="J33" s="97"/>
      <c r="K33" s="97"/>
      <c r="L33" s="97"/>
      <c r="M33" s="106"/>
      <c r="N33" s="106"/>
      <c r="O33" s="106"/>
    </row>
    <row r="34" spans="1:15" s="105" customFormat="1" ht="15.75">
      <c r="A34" s="91"/>
      <c r="B34" s="99">
        <v>18010700</v>
      </c>
      <c r="C34" s="90" t="s">
        <v>300</v>
      </c>
      <c r="D34" s="218">
        <v>2424600</v>
      </c>
      <c r="E34" s="218">
        <v>2575600</v>
      </c>
      <c r="F34" s="218">
        <v>2608531.16</v>
      </c>
      <c r="G34" s="216">
        <f t="shared" si="0"/>
        <v>32931.16000000015</v>
      </c>
      <c r="H34" s="216">
        <f t="shared" si="1"/>
        <v>107.58604140889219</v>
      </c>
      <c r="I34" s="216">
        <f t="shared" si="2"/>
        <v>101.27858207796243</v>
      </c>
      <c r="J34" s="97"/>
      <c r="K34" s="97"/>
      <c r="L34" s="97"/>
      <c r="M34" s="106"/>
      <c r="N34" s="106"/>
      <c r="O34" s="106"/>
    </row>
    <row r="35" spans="1:15" s="105" customFormat="1" ht="15.75">
      <c r="A35" s="91"/>
      <c r="B35" s="99">
        <v>18010900</v>
      </c>
      <c r="C35" s="90" t="s">
        <v>301</v>
      </c>
      <c r="D35" s="218">
        <v>3258100</v>
      </c>
      <c r="E35" s="218">
        <v>3828100</v>
      </c>
      <c r="F35" s="218">
        <v>4118033.21</v>
      </c>
      <c r="G35" s="216">
        <f t="shared" si="0"/>
        <v>289933.20999999996</v>
      </c>
      <c r="H35" s="216">
        <f t="shared" si="1"/>
        <v>126.39370215769927</v>
      </c>
      <c r="I35" s="216">
        <f t="shared" si="2"/>
        <v>107.5738149473629</v>
      </c>
      <c r="J35" s="97"/>
      <c r="K35" s="97"/>
      <c r="L35" s="97"/>
      <c r="M35" s="106"/>
      <c r="N35" s="106"/>
      <c r="O35" s="106"/>
    </row>
    <row r="36" spans="1:15" s="105" customFormat="1" ht="15.75">
      <c r="A36" s="91"/>
      <c r="B36" s="99">
        <v>18011100</v>
      </c>
      <c r="C36" s="90" t="s">
        <v>302</v>
      </c>
      <c r="D36" s="218">
        <v>141700</v>
      </c>
      <c r="E36" s="218">
        <v>141700</v>
      </c>
      <c r="F36" s="218">
        <v>69750</v>
      </c>
      <c r="G36" s="216">
        <f t="shared" si="0"/>
        <v>-71950</v>
      </c>
      <c r="H36" s="216">
        <f t="shared" si="1"/>
        <v>49.223712067748764</v>
      </c>
      <c r="I36" s="216">
        <f t="shared" si="2"/>
        <v>49.223712067748764</v>
      </c>
      <c r="J36" s="97"/>
      <c r="K36" s="97"/>
      <c r="L36" s="97"/>
      <c r="M36" s="106"/>
      <c r="N36" s="106"/>
      <c r="O36" s="106"/>
    </row>
    <row r="37" spans="1:15" s="105" customFormat="1" ht="17.25" customHeight="1">
      <c r="A37" s="91"/>
      <c r="B37" s="92">
        <v>18030000</v>
      </c>
      <c r="C37" s="95" t="s">
        <v>303</v>
      </c>
      <c r="D37" s="215">
        <v>1500</v>
      </c>
      <c r="E37" s="215">
        <v>1500</v>
      </c>
      <c r="F37" s="215">
        <v>1352.54</v>
      </c>
      <c r="G37" s="214">
        <f t="shared" si="0"/>
        <v>-147.46000000000004</v>
      </c>
      <c r="H37" s="214">
        <f t="shared" si="1"/>
        <v>90.16933333333334</v>
      </c>
      <c r="I37" s="214">
        <f t="shared" si="2"/>
        <v>90.16933333333334</v>
      </c>
      <c r="J37" s="94"/>
      <c r="K37" s="94"/>
      <c r="L37" s="94"/>
      <c r="M37" s="106"/>
      <c r="N37" s="106"/>
      <c r="O37" s="106"/>
    </row>
    <row r="38" spans="1:15" s="105" customFormat="1" ht="24.75" customHeight="1" hidden="1">
      <c r="A38" s="91"/>
      <c r="B38" s="92">
        <v>18030200</v>
      </c>
      <c r="C38" s="95" t="s">
        <v>304</v>
      </c>
      <c r="D38" s="214">
        <v>0</v>
      </c>
      <c r="E38" s="214">
        <v>0</v>
      </c>
      <c r="F38" s="214">
        <v>219.83</v>
      </c>
      <c r="G38" s="214">
        <f t="shared" si="0"/>
        <v>219.83</v>
      </c>
      <c r="H38" s="214" t="e">
        <f t="shared" si="1"/>
        <v>#DIV/0!</v>
      </c>
      <c r="I38" s="214" t="e">
        <f t="shared" si="2"/>
        <v>#DIV/0!</v>
      </c>
      <c r="J38" s="94"/>
      <c r="K38" s="94"/>
      <c r="L38" s="94"/>
      <c r="M38" s="106"/>
      <c r="N38" s="106"/>
      <c r="O38" s="106"/>
    </row>
    <row r="39" spans="1:15" s="105" customFormat="1" ht="24.75" customHeight="1" hidden="1">
      <c r="A39" s="91"/>
      <c r="B39" s="99">
        <v>18040200</v>
      </c>
      <c r="C39" s="90" t="s">
        <v>305</v>
      </c>
      <c r="D39" s="214">
        <v>11300</v>
      </c>
      <c r="E39" s="214">
        <v>11300</v>
      </c>
      <c r="F39" s="214">
        <v>-386</v>
      </c>
      <c r="G39" s="214">
        <f t="shared" si="0"/>
        <v>-11686</v>
      </c>
      <c r="H39" s="214">
        <f t="shared" si="1"/>
        <v>-3.4159292035398225</v>
      </c>
      <c r="I39" s="214">
        <f t="shared" si="2"/>
        <v>-3.4159292035398225</v>
      </c>
      <c r="J39" s="94"/>
      <c r="K39" s="94"/>
      <c r="L39" s="94"/>
      <c r="M39" s="106"/>
      <c r="N39" s="106"/>
      <c r="O39" s="106"/>
    </row>
    <row r="40" spans="1:15" s="105" customFormat="1" ht="24.75" customHeight="1" hidden="1">
      <c r="A40" s="91"/>
      <c r="B40" s="99">
        <v>18040600</v>
      </c>
      <c r="C40" s="90" t="s">
        <v>306</v>
      </c>
      <c r="D40" s="214">
        <v>600</v>
      </c>
      <c r="E40" s="214">
        <v>600</v>
      </c>
      <c r="F40" s="214">
        <v>215</v>
      </c>
      <c r="G40" s="214">
        <f t="shared" si="0"/>
        <v>-385</v>
      </c>
      <c r="H40" s="214">
        <f t="shared" si="1"/>
        <v>35.833333333333336</v>
      </c>
      <c r="I40" s="214">
        <f t="shared" si="2"/>
        <v>35.833333333333336</v>
      </c>
      <c r="J40" s="94"/>
      <c r="K40" s="94"/>
      <c r="L40" s="94"/>
      <c r="M40" s="106"/>
      <c r="N40" s="106"/>
      <c r="O40" s="106"/>
    </row>
    <row r="41" spans="1:15" s="105" customFormat="1" ht="24.75" customHeight="1" hidden="1">
      <c r="A41" s="91"/>
      <c r="B41" s="99">
        <v>18040900</v>
      </c>
      <c r="C41" s="90" t="s">
        <v>307</v>
      </c>
      <c r="D41" s="214">
        <v>100</v>
      </c>
      <c r="E41" s="214">
        <v>100</v>
      </c>
      <c r="F41" s="214">
        <v>0</v>
      </c>
      <c r="G41" s="214">
        <f t="shared" si="0"/>
        <v>-100</v>
      </c>
      <c r="H41" s="214">
        <f t="shared" si="1"/>
        <v>0</v>
      </c>
      <c r="I41" s="214">
        <f t="shared" si="2"/>
        <v>0</v>
      </c>
      <c r="J41" s="94"/>
      <c r="K41" s="94"/>
      <c r="L41" s="94"/>
      <c r="M41" s="106"/>
      <c r="N41" s="106"/>
      <c r="O41" s="106"/>
    </row>
    <row r="42" spans="1:15" s="105" customFormat="1" ht="24.75" customHeight="1" hidden="1">
      <c r="A42" s="91"/>
      <c r="B42" s="99">
        <v>18041800</v>
      </c>
      <c r="C42" s="90" t="s">
        <v>308</v>
      </c>
      <c r="D42" s="214">
        <v>5000</v>
      </c>
      <c r="E42" s="214">
        <v>5000</v>
      </c>
      <c r="F42" s="214">
        <v>0</v>
      </c>
      <c r="G42" s="214">
        <f t="shared" si="0"/>
        <v>-5000</v>
      </c>
      <c r="H42" s="214">
        <f t="shared" si="1"/>
        <v>0</v>
      </c>
      <c r="I42" s="214">
        <f t="shared" si="2"/>
        <v>0</v>
      </c>
      <c r="J42" s="94"/>
      <c r="K42" s="94"/>
      <c r="L42" s="94"/>
      <c r="M42" s="106"/>
      <c r="N42" s="106"/>
      <c r="O42" s="106"/>
    </row>
    <row r="43" spans="1:15" s="105" customFormat="1" ht="17.25" customHeight="1">
      <c r="A43" s="91"/>
      <c r="B43" s="92">
        <v>18050000</v>
      </c>
      <c r="C43" s="95" t="s">
        <v>309</v>
      </c>
      <c r="D43" s="215">
        <v>34358800</v>
      </c>
      <c r="E43" s="215">
        <v>34914800</v>
      </c>
      <c r="F43" s="215">
        <v>35396995.2</v>
      </c>
      <c r="G43" s="214">
        <f t="shared" si="0"/>
        <v>482195.200000003</v>
      </c>
      <c r="H43" s="214">
        <f t="shared" si="1"/>
        <v>103.0216282291582</v>
      </c>
      <c r="I43" s="214">
        <f t="shared" si="2"/>
        <v>101.38106247207487</v>
      </c>
      <c r="J43" s="94"/>
      <c r="K43" s="94"/>
      <c r="L43" s="94"/>
      <c r="M43" s="106"/>
      <c r="N43" s="106"/>
      <c r="O43" s="106"/>
    </row>
    <row r="44" spans="1:15" s="105" customFormat="1" ht="15.75">
      <c r="A44" s="91"/>
      <c r="B44" s="99">
        <v>18050300</v>
      </c>
      <c r="C44" s="90" t="s">
        <v>310</v>
      </c>
      <c r="D44" s="218">
        <v>1856100</v>
      </c>
      <c r="E44" s="218">
        <v>1856100</v>
      </c>
      <c r="F44" s="218">
        <v>1811564.7</v>
      </c>
      <c r="G44" s="216">
        <f t="shared" si="0"/>
        <v>-44535.30000000005</v>
      </c>
      <c r="H44" s="216">
        <f t="shared" si="1"/>
        <v>97.60059802812349</v>
      </c>
      <c r="I44" s="216">
        <f t="shared" si="2"/>
        <v>97.60059802812349</v>
      </c>
      <c r="J44" s="94"/>
      <c r="K44" s="94"/>
      <c r="L44" s="94"/>
      <c r="M44" s="106"/>
      <c r="N44" s="106"/>
      <c r="O44" s="106"/>
    </row>
    <row r="45" spans="1:15" s="105" customFormat="1" ht="15.75">
      <c r="A45" s="91"/>
      <c r="B45" s="99">
        <v>18050400</v>
      </c>
      <c r="C45" s="90" t="s">
        <v>311</v>
      </c>
      <c r="D45" s="218">
        <v>18050400</v>
      </c>
      <c r="E45" s="218">
        <v>18606400</v>
      </c>
      <c r="F45" s="218">
        <v>19021773.35</v>
      </c>
      <c r="G45" s="216">
        <f t="shared" si="0"/>
        <v>415373.3500000015</v>
      </c>
      <c r="H45" s="216">
        <f t="shared" si="1"/>
        <v>105.3814505495723</v>
      </c>
      <c r="I45" s="216">
        <f t="shared" si="2"/>
        <v>102.23242190859061</v>
      </c>
      <c r="J45" s="94"/>
      <c r="K45" s="94"/>
      <c r="L45" s="94"/>
      <c r="M45" s="106"/>
      <c r="N45" s="106"/>
      <c r="O45" s="106"/>
    </row>
    <row r="46" spans="1:15" s="105" customFormat="1" ht="60">
      <c r="A46" s="91"/>
      <c r="B46" s="99">
        <v>18050500</v>
      </c>
      <c r="C46" s="90" t="s">
        <v>312</v>
      </c>
      <c r="D46" s="218">
        <v>14452300</v>
      </c>
      <c r="E46" s="218">
        <v>14452300</v>
      </c>
      <c r="F46" s="218">
        <v>14563657.15</v>
      </c>
      <c r="G46" s="216">
        <f t="shared" si="0"/>
        <v>111357.15000000037</v>
      </c>
      <c r="H46" s="216">
        <f t="shared" si="1"/>
        <v>100.77051507372529</v>
      </c>
      <c r="I46" s="216">
        <f t="shared" si="2"/>
        <v>100.77051507372529</v>
      </c>
      <c r="J46" s="97"/>
      <c r="K46" s="97"/>
      <c r="L46" s="97"/>
      <c r="M46" s="106"/>
      <c r="N46" s="106"/>
      <c r="O46" s="106"/>
    </row>
    <row r="47" spans="1:12" ht="45" hidden="1">
      <c r="A47" s="91"/>
      <c r="B47" s="99">
        <v>19010100</v>
      </c>
      <c r="C47" s="90" t="s">
        <v>313</v>
      </c>
      <c r="D47" s="216">
        <v>0</v>
      </c>
      <c r="E47" s="216">
        <v>0</v>
      </c>
      <c r="F47" s="216">
        <v>1396.7</v>
      </c>
      <c r="G47" s="214">
        <f t="shared" si="0"/>
        <v>1396.7</v>
      </c>
      <c r="H47" s="214" t="e">
        <f t="shared" si="1"/>
        <v>#DIV/0!</v>
      </c>
      <c r="I47" s="214" t="e">
        <f t="shared" si="2"/>
        <v>#DIV/0!</v>
      </c>
      <c r="J47" s="94"/>
      <c r="K47" s="94"/>
      <c r="L47" s="94"/>
    </row>
    <row r="48" spans="1:12" ht="30" hidden="1">
      <c r="A48" s="91"/>
      <c r="B48" s="99">
        <v>19010200</v>
      </c>
      <c r="C48" s="90" t="s">
        <v>314</v>
      </c>
      <c r="D48" s="216">
        <v>0</v>
      </c>
      <c r="E48" s="216">
        <v>0</v>
      </c>
      <c r="F48" s="216">
        <v>7.55</v>
      </c>
      <c r="G48" s="214">
        <f t="shared" si="0"/>
        <v>7.55</v>
      </c>
      <c r="H48" s="214" t="e">
        <f t="shared" si="1"/>
        <v>#DIV/0!</v>
      </c>
      <c r="I48" s="214" t="e">
        <f t="shared" si="2"/>
        <v>#DIV/0!</v>
      </c>
      <c r="J48" s="94"/>
      <c r="K48" s="94"/>
      <c r="L48" s="94"/>
    </row>
    <row r="49" spans="1:12" ht="60" hidden="1">
      <c r="A49" s="91"/>
      <c r="B49" s="99">
        <v>19010300</v>
      </c>
      <c r="C49" s="90" t="s">
        <v>315</v>
      </c>
      <c r="D49" s="216">
        <v>0</v>
      </c>
      <c r="E49" s="216">
        <v>0</v>
      </c>
      <c r="F49" s="216">
        <v>607.85</v>
      </c>
      <c r="G49" s="214">
        <f t="shared" si="0"/>
        <v>607.85</v>
      </c>
      <c r="H49" s="214" t="e">
        <f t="shared" si="1"/>
        <v>#DIV/0!</v>
      </c>
      <c r="I49" s="214" t="e">
        <f t="shared" si="2"/>
        <v>#DIV/0!</v>
      </c>
      <c r="J49" s="94"/>
      <c r="K49" s="94"/>
      <c r="L49" s="94"/>
    </row>
    <row r="50" spans="1:15" s="109" customFormat="1" ht="15.75">
      <c r="A50" s="96"/>
      <c r="B50" s="92">
        <v>20000000</v>
      </c>
      <c r="C50" s="95" t="s">
        <v>316</v>
      </c>
      <c r="D50" s="214">
        <v>1665500</v>
      </c>
      <c r="E50" s="214">
        <v>1733709.68</v>
      </c>
      <c r="F50" s="214">
        <v>1736409.43</v>
      </c>
      <c r="G50" s="214">
        <f t="shared" si="0"/>
        <v>2699.75</v>
      </c>
      <c r="H50" s="214">
        <f t="shared" si="1"/>
        <v>104.25754608225756</v>
      </c>
      <c r="I50" s="214">
        <f t="shared" si="2"/>
        <v>100.15572099707029</v>
      </c>
      <c r="J50" s="94"/>
      <c r="K50" s="94"/>
      <c r="L50" s="94"/>
      <c r="M50" s="106"/>
      <c r="N50" s="106"/>
      <c r="O50" s="106"/>
    </row>
    <row r="51" spans="1:12" ht="24" customHeight="1">
      <c r="A51" s="91"/>
      <c r="B51" s="92">
        <v>21000000</v>
      </c>
      <c r="C51" s="100" t="s">
        <v>431</v>
      </c>
      <c r="D51" s="215">
        <v>93900</v>
      </c>
      <c r="E51" s="215">
        <v>93900</v>
      </c>
      <c r="F51" s="215">
        <v>70799</v>
      </c>
      <c r="G51" s="214">
        <f t="shared" si="0"/>
        <v>-23101</v>
      </c>
      <c r="H51" s="214">
        <f t="shared" si="1"/>
        <v>75.39829605963791</v>
      </c>
      <c r="I51" s="214">
        <f t="shared" si="2"/>
        <v>75.39829605963791</v>
      </c>
      <c r="J51" s="94"/>
      <c r="K51" s="94"/>
      <c r="L51" s="94"/>
    </row>
    <row r="52" spans="1:12" ht="16.5" customHeight="1" hidden="1">
      <c r="A52" s="91"/>
      <c r="B52" s="92">
        <v>21010300</v>
      </c>
      <c r="C52" s="95" t="s">
        <v>317</v>
      </c>
      <c r="D52" s="214">
        <v>15000</v>
      </c>
      <c r="E52" s="214">
        <v>15000</v>
      </c>
      <c r="F52" s="214">
        <v>0</v>
      </c>
      <c r="G52" s="214">
        <f t="shared" si="0"/>
        <v>-15000</v>
      </c>
      <c r="H52" s="214">
        <f t="shared" si="1"/>
        <v>0</v>
      </c>
      <c r="I52" s="214">
        <f t="shared" si="2"/>
        <v>0</v>
      </c>
      <c r="J52" s="94"/>
      <c r="K52" s="94"/>
      <c r="L52" s="94"/>
    </row>
    <row r="53" spans="1:12" ht="20.25" customHeight="1">
      <c r="A53" s="91"/>
      <c r="B53" s="92">
        <v>21080000</v>
      </c>
      <c r="C53" s="95" t="s">
        <v>318</v>
      </c>
      <c r="D53" s="215">
        <v>93900</v>
      </c>
      <c r="E53" s="215">
        <v>93900</v>
      </c>
      <c r="F53" s="215">
        <v>70624</v>
      </c>
      <c r="G53" s="214">
        <f t="shared" si="0"/>
        <v>-23276</v>
      </c>
      <c r="H53" s="214">
        <f t="shared" si="1"/>
        <v>75.21192758253461</v>
      </c>
      <c r="I53" s="214">
        <f t="shared" si="2"/>
        <v>75.21192758253461</v>
      </c>
      <c r="J53" s="94"/>
      <c r="K53" s="94"/>
      <c r="L53" s="94"/>
    </row>
    <row r="54" spans="1:12" ht="15" customHeight="1">
      <c r="A54" s="91"/>
      <c r="B54" s="99">
        <v>21081100</v>
      </c>
      <c r="C54" s="90" t="s">
        <v>319</v>
      </c>
      <c r="D54" s="218">
        <v>33500</v>
      </c>
      <c r="E54" s="218">
        <v>33500</v>
      </c>
      <c r="F54" s="218">
        <v>52124</v>
      </c>
      <c r="G54" s="216">
        <f t="shared" si="0"/>
        <v>18624</v>
      </c>
      <c r="H54" s="216">
        <f t="shared" si="1"/>
        <v>155.59402985074627</v>
      </c>
      <c r="I54" s="216">
        <f t="shared" si="2"/>
        <v>155.59402985074627</v>
      </c>
      <c r="J54" s="97"/>
      <c r="K54" s="97"/>
      <c r="L54" s="97"/>
    </row>
    <row r="55" spans="1:12" ht="44.25" customHeight="1">
      <c r="A55" s="91"/>
      <c r="B55" s="99">
        <v>21081500</v>
      </c>
      <c r="C55" s="90" t="s">
        <v>320</v>
      </c>
      <c r="D55" s="218">
        <v>60400</v>
      </c>
      <c r="E55" s="218">
        <v>60400</v>
      </c>
      <c r="F55" s="218">
        <v>18500</v>
      </c>
      <c r="G55" s="216">
        <f t="shared" si="0"/>
        <v>-41900</v>
      </c>
      <c r="H55" s="216">
        <f t="shared" si="1"/>
        <v>30.629139072847682</v>
      </c>
      <c r="I55" s="216">
        <f t="shared" si="2"/>
        <v>30.629139072847682</v>
      </c>
      <c r="J55" s="97"/>
      <c r="K55" s="97"/>
      <c r="L55" s="97"/>
    </row>
    <row r="56" spans="1:12" ht="33" customHeight="1">
      <c r="A56" s="91"/>
      <c r="B56" s="92">
        <v>22000000</v>
      </c>
      <c r="C56" s="95" t="s">
        <v>321</v>
      </c>
      <c r="D56" s="215">
        <v>1516500</v>
      </c>
      <c r="E56" s="215">
        <v>1584709.68</v>
      </c>
      <c r="F56" s="215">
        <v>1485706.71</v>
      </c>
      <c r="G56" s="214">
        <f t="shared" si="0"/>
        <v>-99002.96999999997</v>
      </c>
      <c r="H56" s="214">
        <f t="shared" si="1"/>
        <v>97.96945004945599</v>
      </c>
      <c r="I56" s="214">
        <f t="shared" si="2"/>
        <v>93.75261151935413</v>
      </c>
      <c r="J56" s="94"/>
      <c r="K56" s="94"/>
      <c r="L56" s="94"/>
    </row>
    <row r="57" spans="1:12" ht="15.75">
      <c r="A57" s="91"/>
      <c r="B57" s="92">
        <v>22010000</v>
      </c>
      <c r="C57" s="95" t="s">
        <v>322</v>
      </c>
      <c r="D57" s="218">
        <v>1236400</v>
      </c>
      <c r="E57" s="218">
        <v>1304609.68</v>
      </c>
      <c r="F57" s="218">
        <v>1196034.55</v>
      </c>
      <c r="G57" s="216">
        <f t="shared" si="0"/>
        <v>-108575.12999999989</v>
      </c>
      <c r="H57" s="216">
        <f t="shared" si="1"/>
        <v>96.7352434487221</v>
      </c>
      <c r="I57" s="216">
        <f t="shared" si="2"/>
        <v>91.67757746516185</v>
      </c>
      <c r="J57" s="97"/>
      <c r="K57" s="97"/>
      <c r="L57" s="97"/>
    </row>
    <row r="58" spans="1:12" ht="15.75" hidden="1">
      <c r="A58" s="91"/>
      <c r="B58" s="92">
        <v>22012500</v>
      </c>
      <c r="C58" s="95" t="s">
        <v>323</v>
      </c>
      <c r="D58" s="216">
        <v>0</v>
      </c>
      <c r="E58" s="216">
        <v>0</v>
      </c>
      <c r="F58" s="216">
        <v>65929.92</v>
      </c>
      <c r="G58" s="216">
        <f t="shared" si="0"/>
        <v>65929.92</v>
      </c>
      <c r="H58" s="216" t="e">
        <f t="shared" si="1"/>
        <v>#DIV/0!</v>
      </c>
      <c r="I58" s="216" t="e">
        <f t="shared" si="2"/>
        <v>#DIV/0!</v>
      </c>
      <c r="J58" s="97"/>
      <c r="K58" s="97"/>
      <c r="L58" s="97"/>
    </row>
    <row r="59" spans="1:12" ht="15.75">
      <c r="A59" s="91"/>
      <c r="B59" s="92">
        <v>22090000</v>
      </c>
      <c r="C59" s="95" t="s">
        <v>324</v>
      </c>
      <c r="D59" s="218">
        <v>272300</v>
      </c>
      <c r="E59" s="218">
        <v>272300</v>
      </c>
      <c r="F59" s="218">
        <v>283102.16</v>
      </c>
      <c r="G59" s="216">
        <f t="shared" si="0"/>
        <v>10802.159999999974</v>
      </c>
      <c r="H59" s="216">
        <f t="shared" si="1"/>
        <v>103.96700697759822</v>
      </c>
      <c r="I59" s="216">
        <f t="shared" si="2"/>
        <v>103.96700697759822</v>
      </c>
      <c r="J59" s="97"/>
      <c r="K59" s="97"/>
      <c r="L59" s="97"/>
    </row>
    <row r="60" spans="1:12" ht="45" hidden="1">
      <c r="A60" s="91"/>
      <c r="B60" s="99">
        <v>22090100</v>
      </c>
      <c r="C60" s="90" t="s">
        <v>325</v>
      </c>
      <c r="D60" s="216">
        <v>113000</v>
      </c>
      <c r="E60" s="216">
        <v>18200</v>
      </c>
      <c r="F60" s="216">
        <v>23721.58</v>
      </c>
      <c r="G60" s="214">
        <f t="shared" si="0"/>
        <v>5521.580000000002</v>
      </c>
      <c r="H60" s="214">
        <f t="shared" si="1"/>
        <v>20.992548672566375</v>
      </c>
      <c r="I60" s="214">
        <f t="shared" si="2"/>
        <v>130.33835164835165</v>
      </c>
      <c r="J60" s="97"/>
      <c r="K60" s="97"/>
      <c r="L60" s="97"/>
    </row>
    <row r="61" spans="1:12" ht="45" hidden="1">
      <c r="A61" s="91"/>
      <c r="B61" s="99">
        <v>22090400</v>
      </c>
      <c r="C61" s="90" t="s">
        <v>326</v>
      </c>
      <c r="D61" s="216">
        <v>12000</v>
      </c>
      <c r="E61" s="216">
        <v>2000</v>
      </c>
      <c r="F61" s="216">
        <v>17017</v>
      </c>
      <c r="G61" s="214">
        <f t="shared" si="0"/>
        <v>15017</v>
      </c>
      <c r="H61" s="214">
        <f t="shared" si="1"/>
        <v>141.80833333333334</v>
      </c>
      <c r="I61" s="214">
        <f t="shared" si="2"/>
        <v>850.85</v>
      </c>
      <c r="J61" s="97"/>
      <c r="K61" s="97"/>
      <c r="L61" s="97"/>
    </row>
    <row r="62" spans="1:15" s="109" customFormat="1" ht="86.25">
      <c r="A62" s="96"/>
      <c r="B62" s="92">
        <v>22130000</v>
      </c>
      <c r="C62" s="95" t="s">
        <v>425</v>
      </c>
      <c r="D62" s="214">
        <v>7800</v>
      </c>
      <c r="E62" s="214">
        <v>7800</v>
      </c>
      <c r="F62" s="215">
        <v>6570</v>
      </c>
      <c r="G62" s="214">
        <f t="shared" si="0"/>
        <v>-1230</v>
      </c>
      <c r="H62" s="214">
        <f t="shared" si="1"/>
        <v>84.23076923076923</v>
      </c>
      <c r="I62" s="214">
        <f t="shared" si="2"/>
        <v>84.23076923076923</v>
      </c>
      <c r="J62" s="94"/>
      <c r="K62" s="94"/>
      <c r="L62" s="94"/>
      <c r="M62" s="106"/>
      <c r="N62" s="106"/>
      <c r="O62" s="106"/>
    </row>
    <row r="63" spans="1:15" s="119" customFormat="1" ht="20.25" customHeight="1">
      <c r="A63" s="101"/>
      <c r="B63" s="102">
        <v>24000000</v>
      </c>
      <c r="C63" s="121" t="s">
        <v>327</v>
      </c>
      <c r="D63" s="215">
        <v>55100</v>
      </c>
      <c r="E63" s="215">
        <v>55100</v>
      </c>
      <c r="F63" s="215">
        <v>179903.72</v>
      </c>
      <c r="G63" s="214">
        <f t="shared" si="0"/>
        <v>124803.72</v>
      </c>
      <c r="H63" s="214">
        <f t="shared" si="1"/>
        <v>326.50402903811255</v>
      </c>
      <c r="I63" s="214">
        <f t="shared" si="2"/>
        <v>326.50402903811255</v>
      </c>
      <c r="J63" s="94"/>
      <c r="K63" s="94"/>
      <c r="L63" s="94"/>
      <c r="M63" s="106"/>
      <c r="N63" s="106"/>
      <c r="O63" s="106"/>
    </row>
    <row r="64" spans="1:12" ht="15.75" hidden="1">
      <c r="A64" s="91"/>
      <c r="B64" s="99">
        <v>24060000</v>
      </c>
      <c r="C64" s="90" t="s">
        <v>318</v>
      </c>
      <c r="D64" s="216">
        <v>30000</v>
      </c>
      <c r="E64" s="216">
        <v>7000</v>
      </c>
      <c r="F64" s="216">
        <v>29834.48</v>
      </c>
      <c r="G64" s="214">
        <f t="shared" si="0"/>
        <v>22834.48</v>
      </c>
      <c r="H64" s="214">
        <f t="shared" si="1"/>
        <v>99.44826666666667</v>
      </c>
      <c r="I64" s="214">
        <f t="shared" si="2"/>
        <v>426.20685714285713</v>
      </c>
      <c r="J64" s="94"/>
      <c r="K64" s="94"/>
      <c r="L64" s="94"/>
    </row>
    <row r="65" spans="1:12" ht="15.75" hidden="1">
      <c r="A65" s="91"/>
      <c r="B65" s="99">
        <v>24060300</v>
      </c>
      <c r="C65" s="90" t="s">
        <v>318</v>
      </c>
      <c r="D65" s="216">
        <v>30000</v>
      </c>
      <c r="E65" s="216">
        <v>7000</v>
      </c>
      <c r="F65" s="216">
        <v>29834.48</v>
      </c>
      <c r="G65" s="214">
        <f t="shared" si="0"/>
        <v>22834.48</v>
      </c>
      <c r="H65" s="214">
        <f t="shared" si="1"/>
        <v>99.44826666666667</v>
      </c>
      <c r="I65" s="214">
        <f t="shared" si="2"/>
        <v>426.20685714285713</v>
      </c>
      <c r="J65" s="94"/>
      <c r="K65" s="94"/>
      <c r="L65" s="94"/>
    </row>
    <row r="66" spans="1:12" ht="15.75">
      <c r="A66" s="91"/>
      <c r="B66" s="92">
        <v>30000000</v>
      </c>
      <c r="C66" s="95" t="s">
        <v>328</v>
      </c>
      <c r="D66" s="215">
        <v>1000</v>
      </c>
      <c r="E66" s="215">
        <v>1000</v>
      </c>
      <c r="F66" s="215">
        <v>500</v>
      </c>
      <c r="G66" s="214">
        <f t="shared" si="0"/>
        <v>-500</v>
      </c>
      <c r="H66" s="214">
        <f t="shared" si="1"/>
        <v>50</v>
      </c>
      <c r="I66" s="214">
        <f t="shared" si="2"/>
        <v>50</v>
      </c>
      <c r="J66" s="94"/>
      <c r="K66" s="94"/>
      <c r="L66" s="94"/>
    </row>
    <row r="67" spans="1:12" ht="75" hidden="1">
      <c r="A67" s="91"/>
      <c r="B67" s="99">
        <v>31010000</v>
      </c>
      <c r="C67" s="90" t="s">
        <v>329</v>
      </c>
      <c r="D67" s="216">
        <v>10000</v>
      </c>
      <c r="E67" s="216">
        <v>2100</v>
      </c>
      <c r="F67" s="216">
        <v>5425.11</v>
      </c>
      <c r="G67" s="214">
        <f t="shared" si="0"/>
        <v>3325.1099999999997</v>
      </c>
      <c r="H67" s="214">
        <f t="shared" si="1"/>
        <v>54.251099999999994</v>
      </c>
      <c r="I67" s="214">
        <f t="shared" si="2"/>
        <v>258.3385714285714</v>
      </c>
      <c r="J67" s="94"/>
      <c r="K67" s="94"/>
      <c r="L67" s="94"/>
    </row>
    <row r="68" spans="1:12" ht="16.5" customHeight="1" hidden="1">
      <c r="A68" s="91"/>
      <c r="B68" s="99">
        <v>40000000</v>
      </c>
      <c r="C68" s="90" t="s">
        <v>330</v>
      </c>
      <c r="D68" s="218">
        <v>0</v>
      </c>
      <c r="E68" s="218">
        <v>0</v>
      </c>
      <c r="F68" s="218">
        <v>0</v>
      </c>
      <c r="G68" s="214">
        <f t="shared" si="0"/>
        <v>0</v>
      </c>
      <c r="H68" s="214" t="e">
        <f t="shared" si="1"/>
        <v>#DIV/0!</v>
      </c>
      <c r="I68" s="214" t="e">
        <f t="shared" si="2"/>
        <v>#DIV/0!</v>
      </c>
      <c r="J68" s="94"/>
      <c r="K68" s="94"/>
      <c r="L68" s="94"/>
    </row>
    <row r="69" spans="1:12" ht="16.5" customHeight="1" hidden="1">
      <c r="A69" s="134" t="s">
        <v>331</v>
      </c>
      <c r="B69" s="145"/>
      <c r="C69" s="145"/>
      <c r="D69" s="214">
        <f>D70-D68</f>
        <v>139368500</v>
      </c>
      <c r="E69" s="214">
        <f>E70-E68</f>
        <v>171699721</v>
      </c>
      <c r="F69" s="214">
        <f>F70-F68</f>
        <v>166379490.14000002</v>
      </c>
      <c r="G69" s="214">
        <f t="shared" si="0"/>
        <v>-5320230.8599999845</v>
      </c>
      <c r="H69" s="214">
        <f t="shared" si="1"/>
        <v>119.38098647829317</v>
      </c>
      <c r="I69" s="214">
        <f t="shared" si="2"/>
        <v>96.90143301980089</v>
      </c>
      <c r="J69" s="94"/>
      <c r="K69" s="94"/>
      <c r="L69" s="94"/>
    </row>
    <row r="70" spans="1:12" ht="16.5" customHeight="1">
      <c r="A70" s="134" t="s">
        <v>332</v>
      </c>
      <c r="B70" s="134"/>
      <c r="C70" s="134"/>
      <c r="D70" s="214">
        <v>139368500</v>
      </c>
      <c r="E70" s="214">
        <f>E66+E50+E8+E68</f>
        <v>171699721</v>
      </c>
      <c r="F70" s="214">
        <f>F66+F50+F8+F68</f>
        <v>166379490.14000002</v>
      </c>
      <c r="G70" s="214">
        <f t="shared" si="0"/>
        <v>-5320230.8599999845</v>
      </c>
      <c r="H70" s="214">
        <f t="shared" si="1"/>
        <v>119.38098647829317</v>
      </c>
      <c r="I70" s="214">
        <f t="shared" si="2"/>
        <v>96.90143301980089</v>
      </c>
      <c r="J70" s="94"/>
      <c r="K70" s="94"/>
      <c r="L70" s="94"/>
    </row>
    <row r="71" spans="1:12" ht="16.5" customHeight="1">
      <c r="A71" s="103"/>
      <c r="B71" s="92">
        <v>40000000</v>
      </c>
      <c r="C71" s="96" t="s">
        <v>333</v>
      </c>
      <c r="D71" s="214">
        <v>122770047</v>
      </c>
      <c r="E71" s="214">
        <v>126903387.74</v>
      </c>
      <c r="F71" s="214">
        <v>126534494.34</v>
      </c>
      <c r="G71" s="214">
        <f t="shared" si="0"/>
        <v>-368893.39999999106</v>
      </c>
      <c r="H71" s="214">
        <f t="shared" si="1"/>
        <v>103.06625877564419</v>
      </c>
      <c r="I71" s="214">
        <f t="shared" si="2"/>
        <v>99.70931162156539</v>
      </c>
      <c r="J71" s="94"/>
      <c r="K71" s="94"/>
      <c r="L71" s="94"/>
    </row>
    <row r="72" spans="1:15" s="105" customFormat="1" ht="19.5" customHeight="1">
      <c r="A72" s="103"/>
      <c r="B72" s="124" t="s">
        <v>334</v>
      </c>
      <c r="C72" s="125" t="s">
        <v>335</v>
      </c>
      <c r="D72" s="217">
        <v>9546100</v>
      </c>
      <c r="E72" s="217">
        <v>9546100</v>
      </c>
      <c r="F72" s="217">
        <v>9546100</v>
      </c>
      <c r="G72" s="216">
        <f>F72-E72</f>
        <v>0</v>
      </c>
      <c r="H72" s="216">
        <f t="shared" si="1"/>
        <v>100</v>
      </c>
      <c r="I72" s="216">
        <f t="shared" si="2"/>
        <v>100</v>
      </c>
      <c r="J72" s="104"/>
      <c r="M72" s="106"/>
      <c r="N72" s="106"/>
      <c r="O72" s="106"/>
    </row>
    <row r="73" spans="1:15" s="105" customFormat="1" ht="48.75" customHeight="1">
      <c r="A73" s="103"/>
      <c r="B73" s="124" t="s">
        <v>426</v>
      </c>
      <c r="C73" s="125" t="s">
        <v>427</v>
      </c>
      <c r="D73" s="217">
        <v>0</v>
      </c>
      <c r="E73" s="217">
        <v>572620</v>
      </c>
      <c r="F73" s="217">
        <v>572620</v>
      </c>
      <c r="G73" s="216">
        <f aca="true" t="shared" si="3" ref="G73:G85">F73-E73</f>
        <v>0</v>
      </c>
      <c r="H73" s="216">
        <v>0</v>
      </c>
      <c r="I73" s="216">
        <f aca="true" t="shared" si="4" ref="I73:I85">F73/E73*100</f>
        <v>100</v>
      </c>
      <c r="J73" s="104"/>
      <c r="M73" s="106"/>
      <c r="N73" s="106"/>
      <c r="O73" s="106"/>
    </row>
    <row r="74" spans="1:15" s="105" customFormat="1" ht="29.25" customHeight="1">
      <c r="A74" s="103"/>
      <c r="B74" s="124" t="s">
        <v>336</v>
      </c>
      <c r="C74" s="125" t="s">
        <v>337</v>
      </c>
      <c r="D74" s="217">
        <v>98194200</v>
      </c>
      <c r="E74" s="217">
        <v>98194200</v>
      </c>
      <c r="F74" s="217">
        <v>98194200</v>
      </c>
      <c r="G74" s="216">
        <f t="shared" si="3"/>
        <v>0</v>
      </c>
      <c r="H74" s="216">
        <f aca="true" t="shared" si="5" ref="H74:H85">F74/D74*100</f>
        <v>100</v>
      </c>
      <c r="I74" s="216">
        <f t="shared" si="4"/>
        <v>100</v>
      </c>
      <c r="J74" s="104"/>
      <c r="M74" s="106"/>
      <c r="N74" s="106"/>
      <c r="O74" s="106"/>
    </row>
    <row r="75" spans="1:15" s="105" customFormat="1" ht="43.5" customHeight="1">
      <c r="A75" s="103"/>
      <c r="B75" s="124" t="s">
        <v>338</v>
      </c>
      <c r="C75" s="125" t="s">
        <v>339</v>
      </c>
      <c r="D75" s="217">
        <v>0</v>
      </c>
      <c r="E75" s="217">
        <v>3076035</v>
      </c>
      <c r="F75" s="217">
        <v>3065438</v>
      </c>
      <c r="G75" s="216">
        <f t="shared" si="3"/>
        <v>-10597</v>
      </c>
      <c r="H75" s="216">
        <v>0</v>
      </c>
      <c r="I75" s="216">
        <f t="shared" si="4"/>
        <v>99.65549806812992</v>
      </c>
      <c r="J75" s="104"/>
      <c r="M75" s="106"/>
      <c r="N75" s="106"/>
      <c r="O75" s="106"/>
    </row>
    <row r="76" spans="1:15" s="105" customFormat="1" ht="29.25" customHeight="1">
      <c r="A76" s="103"/>
      <c r="B76" s="124" t="s">
        <v>393</v>
      </c>
      <c r="C76" s="125" t="s">
        <v>394</v>
      </c>
      <c r="D76" s="217">
        <v>0</v>
      </c>
      <c r="E76" s="217">
        <v>593922</v>
      </c>
      <c r="F76" s="217">
        <v>593922</v>
      </c>
      <c r="G76" s="216">
        <f t="shared" si="3"/>
        <v>0</v>
      </c>
      <c r="H76" s="216">
        <v>0</v>
      </c>
      <c r="I76" s="216">
        <f t="shared" si="4"/>
        <v>100</v>
      </c>
      <c r="J76" s="104"/>
      <c r="M76" s="106"/>
      <c r="N76" s="106"/>
      <c r="O76" s="106"/>
    </row>
    <row r="77" spans="1:15" s="105" customFormat="1" ht="63" customHeight="1">
      <c r="A77" s="103"/>
      <c r="B77" s="124" t="s">
        <v>395</v>
      </c>
      <c r="C77" s="125" t="s">
        <v>396</v>
      </c>
      <c r="D77" s="217">
        <v>0</v>
      </c>
      <c r="E77" s="217">
        <v>250000</v>
      </c>
      <c r="F77" s="217">
        <v>250000</v>
      </c>
      <c r="G77" s="216">
        <f t="shared" si="3"/>
        <v>0</v>
      </c>
      <c r="H77" s="216">
        <v>0</v>
      </c>
      <c r="I77" s="216">
        <f t="shared" si="4"/>
        <v>100</v>
      </c>
      <c r="J77" s="104"/>
      <c r="M77" s="106"/>
      <c r="N77" s="106"/>
      <c r="O77" s="106"/>
    </row>
    <row r="78" spans="1:15" s="105" customFormat="1" ht="57.75" customHeight="1">
      <c r="A78" s="103"/>
      <c r="B78" s="124" t="s">
        <v>340</v>
      </c>
      <c r="C78" s="125" t="s">
        <v>341</v>
      </c>
      <c r="D78" s="217">
        <v>3558400</v>
      </c>
      <c r="E78" s="217">
        <v>3558400</v>
      </c>
      <c r="F78" s="217">
        <v>3558400</v>
      </c>
      <c r="G78" s="216">
        <f t="shared" si="3"/>
        <v>0</v>
      </c>
      <c r="H78" s="216">
        <f t="shared" si="5"/>
        <v>100</v>
      </c>
      <c r="I78" s="216">
        <f t="shared" si="4"/>
        <v>100</v>
      </c>
      <c r="J78" s="104"/>
      <c r="M78" s="106"/>
      <c r="N78" s="106"/>
      <c r="O78" s="106"/>
    </row>
    <row r="79" spans="1:15" s="105" customFormat="1" ht="18" customHeight="1">
      <c r="A79" s="103"/>
      <c r="B79" s="124" t="s">
        <v>342</v>
      </c>
      <c r="C79" s="125" t="s">
        <v>343</v>
      </c>
      <c r="D79" s="217">
        <v>2998091</v>
      </c>
      <c r="E79" s="217">
        <v>2998091</v>
      </c>
      <c r="F79" s="217">
        <v>2642384.51</v>
      </c>
      <c r="G79" s="216">
        <f t="shared" si="3"/>
        <v>-355706.4900000002</v>
      </c>
      <c r="H79" s="216">
        <f t="shared" si="5"/>
        <v>88.13556726597024</v>
      </c>
      <c r="I79" s="216">
        <f t="shared" si="4"/>
        <v>88.13556726597024</v>
      </c>
      <c r="J79" s="104"/>
      <c r="M79" s="106"/>
      <c r="N79" s="106"/>
      <c r="O79" s="106"/>
    </row>
    <row r="80" spans="1:15" s="105" customFormat="1" ht="48" customHeight="1">
      <c r="A80" s="103"/>
      <c r="B80" s="124" t="s">
        <v>344</v>
      </c>
      <c r="C80" s="125" t="s">
        <v>345</v>
      </c>
      <c r="D80" s="217">
        <v>1101656</v>
      </c>
      <c r="E80" s="217">
        <v>1101656</v>
      </c>
      <c r="F80" s="217">
        <v>1099066.09</v>
      </c>
      <c r="G80" s="216">
        <f t="shared" si="3"/>
        <v>-2589.909999999916</v>
      </c>
      <c r="H80" s="216">
        <f t="shared" si="5"/>
        <v>99.76490755735003</v>
      </c>
      <c r="I80" s="216">
        <f t="shared" si="4"/>
        <v>99.76490755735003</v>
      </c>
      <c r="J80" s="104"/>
      <c r="M80" s="106"/>
      <c r="N80" s="106"/>
      <c r="O80" s="106"/>
    </row>
    <row r="81" spans="1:15" s="105" customFormat="1" ht="63" customHeight="1">
      <c r="A81" s="103"/>
      <c r="B81" s="124" t="s">
        <v>397</v>
      </c>
      <c r="C81" s="125" t="s">
        <v>398</v>
      </c>
      <c r="D81" s="217">
        <v>0</v>
      </c>
      <c r="E81" s="217">
        <v>1012457.74</v>
      </c>
      <c r="F81" s="217">
        <v>1012457.74</v>
      </c>
      <c r="G81" s="216">
        <f t="shared" si="3"/>
        <v>0</v>
      </c>
      <c r="H81" s="216">
        <v>0</v>
      </c>
      <c r="I81" s="216">
        <f t="shared" si="4"/>
        <v>100</v>
      </c>
      <c r="J81" s="104"/>
      <c r="M81" s="106"/>
      <c r="N81" s="106"/>
      <c r="O81" s="106"/>
    </row>
    <row r="82" spans="1:15" s="105" customFormat="1" ht="63.75" customHeight="1">
      <c r="A82" s="103"/>
      <c r="B82" s="124" t="s">
        <v>346</v>
      </c>
      <c r="C82" s="125" t="s">
        <v>347</v>
      </c>
      <c r="D82" s="217">
        <v>0</v>
      </c>
      <c r="E82" s="217">
        <v>191106</v>
      </c>
      <c r="F82" s="217">
        <v>191106</v>
      </c>
      <c r="G82" s="216">
        <f t="shared" si="3"/>
        <v>0</v>
      </c>
      <c r="H82" s="216">
        <v>0</v>
      </c>
      <c r="I82" s="216">
        <f t="shared" si="4"/>
        <v>100</v>
      </c>
      <c r="J82" s="104"/>
      <c r="M82" s="106"/>
      <c r="N82" s="106"/>
      <c r="O82" s="106"/>
    </row>
    <row r="83" spans="1:15" s="105" customFormat="1" ht="23.25" customHeight="1">
      <c r="A83" s="103"/>
      <c r="B83" s="124" t="s">
        <v>348</v>
      </c>
      <c r="C83" s="125" t="s">
        <v>162</v>
      </c>
      <c r="D83" s="217">
        <v>6595000</v>
      </c>
      <c r="E83" s="217">
        <v>4756700</v>
      </c>
      <c r="F83" s="217">
        <v>4756700</v>
      </c>
      <c r="G83" s="216">
        <f t="shared" si="3"/>
        <v>0</v>
      </c>
      <c r="H83" s="216">
        <f t="shared" si="5"/>
        <v>72.12585291887794</v>
      </c>
      <c r="I83" s="216">
        <f t="shared" si="4"/>
        <v>100</v>
      </c>
      <c r="J83" s="104"/>
      <c r="M83" s="106"/>
      <c r="N83" s="106"/>
      <c r="O83" s="106"/>
    </row>
    <row r="84" spans="1:15" s="105" customFormat="1" ht="45.75" customHeight="1">
      <c r="A84" s="103"/>
      <c r="B84" s="124" t="s">
        <v>349</v>
      </c>
      <c r="C84" s="125" t="s">
        <v>350</v>
      </c>
      <c r="D84" s="217">
        <v>776600</v>
      </c>
      <c r="E84" s="217">
        <v>1052100</v>
      </c>
      <c r="F84" s="217">
        <v>1052100</v>
      </c>
      <c r="G84" s="216">
        <f t="shared" si="3"/>
        <v>0</v>
      </c>
      <c r="H84" s="216">
        <f t="shared" si="5"/>
        <v>135.47514808138038</v>
      </c>
      <c r="I84" s="216">
        <f t="shared" si="4"/>
        <v>100</v>
      </c>
      <c r="J84" s="104"/>
      <c r="M84" s="106"/>
      <c r="N84" s="106"/>
      <c r="O84" s="106"/>
    </row>
    <row r="85" spans="1:15" s="120" customFormat="1" ht="22.5" customHeight="1">
      <c r="A85" s="103"/>
      <c r="B85" s="135" t="s">
        <v>428</v>
      </c>
      <c r="C85" s="136"/>
      <c r="D85" s="219">
        <v>262138547</v>
      </c>
      <c r="E85" s="214">
        <f>E71+E70</f>
        <v>298603108.74</v>
      </c>
      <c r="F85" s="214">
        <f>F71+F70</f>
        <v>292913984.48</v>
      </c>
      <c r="G85" s="214">
        <f t="shared" si="3"/>
        <v>-5689124.25999999</v>
      </c>
      <c r="H85" s="214">
        <f t="shared" si="5"/>
        <v>111.74014193341814</v>
      </c>
      <c r="I85" s="214">
        <f t="shared" si="4"/>
        <v>98.09475384097436</v>
      </c>
      <c r="J85" s="94"/>
      <c r="K85" s="94"/>
      <c r="L85" s="94"/>
      <c r="M85" s="106"/>
      <c r="N85" s="106"/>
      <c r="O85" s="106"/>
    </row>
    <row r="86" spans="2:10" ht="41.25" customHeight="1">
      <c r="B86" s="137" t="s">
        <v>351</v>
      </c>
      <c r="C86" s="138"/>
      <c r="D86" s="138"/>
      <c r="E86" s="138"/>
      <c r="F86" s="138"/>
      <c r="G86" s="138"/>
      <c r="H86" s="139"/>
      <c r="I86" s="140"/>
      <c r="J86" s="107"/>
    </row>
    <row r="87" spans="2:10" ht="15.75">
      <c r="B87" s="92">
        <v>10000000</v>
      </c>
      <c r="C87" s="95" t="s">
        <v>268</v>
      </c>
      <c r="D87" s="214">
        <v>93200</v>
      </c>
      <c r="E87" s="214">
        <v>129960</v>
      </c>
      <c r="F87" s="214">
        <v>163638</v>
      </c>
      <c r="G87" s="214">
        <f>F87-E87</f>
        <v>33678</v>
      </c>
      <c r="H87" s="214">
        <f>IF(D87=0,0,F87/D87*100)</f>
        <v>175.57725321888412</v>
      </c>
      <c r="I87" s="214">
        <f>IF(E87=0,0,F87/E87*100)</f>
        <v>125.9141274238227</v>
      </c>
      <c r="J87" s="94"/>
    </row>
    <row r="88" spans="2:10" ht="15.75">
      <c r="B88" s="99">
        <v>19010000</v>
      </c>
      <c r="C88" s="90" t="s">
        <v>352</v>
      </c>
      <c r="D88" s="216">
        <v>93200</v>
      </c>
      <c r="E88" s="216">
        <v>129960</v>
      </c>
      <c r="F88" s="216">
        <v>163638</v>
      </c>
      <c r="G88" s="216">
        <f aca="true" t="shared" si="6" ref="G88:G113">F88-E88</f>
        <v>33678</v>
      </c>
      <c r="H88" s="216">
        <f aca="true" t="shared" si="7" ref="H88:H113">IF(D88=0,0,F88/D88*100)</f>
        <v>175.57725321888412</v>
      </c>
      <c r="I88" s="216">
        <f aca="true" t="shared" si="8" ref="I88:I113">IF(E88=0,0,F88/E88*100)</f>
        <v>125.9141274238227</v>
      </c>
      <c r="J88" s="97"/>
    </row>
    <row r="89" spans="2:10" ht="30" hidden="1">
      <c r="B89" s="99">
        <v>18040000</v>
      </c>
      <c r="C89" s="90" t="s">
        <v>353</v>
      </c>
      <c r="D89" s="216">
        <v>0</v>
      </c>
      <c r="E89" s="216">
        <v>0</v>
      </c>
      <c r="F89" s="216">
        <v>0</v>
      </c>
      <c r="G89" s="214">
        <f t="shared" si="6"/>
        <v>0</v>
      </c>
      <c r="H89" s="214">
        <f t="shared" si="7"/>
        <v>0</v>
      </c>
      <c r="I89" s="216">
        <f t="shared" si="8"/>
        <v>0</v>
      </c>
      <c r="J89" s="104"/>
    </row>
    <row r="90" spans="2:10" ht="75" hidden="1">
      <c r="B90" s="99">
        <v>18041500</v>
      </c>
      <c r="C90" s="90" t="s">
        <v>354</v>
      </c>
      <c r="D90" s="216">
        <v>0</v>
      </c>
      <c r="E90" s="216">
        <v>0</v>
      </c>
      <c r="F90" s="216">
        <v>0</v>
      </c>
      <c r="G90" s="214">
        <f t="shared" si="6"/>
        <v>0</v>
      </c>
      <c r="H90" s="214">
        <f t="shared" si="7"/>
        <v>0</v>
      </c>
      <c r="I90" s="216">
        <f t="shared" si="8"/>
        <v>0</v>
      </c>
      <c r="J90" s="104"/>
    </row>
    <row r="91" spans="2:12" ht="15.75">
      <c r="B91" s="92">
        <v>20000000</v>
      </c>
      <c r="C91" s="95" t="s">
        <v>316</v>
      </c>
      <c r="D91" s="214">
        <v>571800</v>
      </c>
      <c r="E91" s="214">
        <v>8215716.11</v>
      </c>
      <c r="F91" s="214">
        <v>8266677.11</v>
      </c>
      <c r="G91" s="214">
        <f t="shared" si="6"/>
        <v>50961</v>
      </c>
      <c r="H91" s="214">
        <f t="shared" si="7"/>
        <v>1445.728770549143</v>
      </c>
      <c r="I91" s="214">
        <f t="shared" si="8"/>
        <v>100.6202867688913</v>
      </c>
      <c r="J91" s="94"/>
      <c r="K91" s="94"/>
      <c r="L91" s="94"/>
    </row>
    <row r="92" spans="2:10" ht="30" hidden="1">
      <c r="B92" s="99">
        <v>24170000</v>
      </c>
      <c r="C92" s="90" t="s">
        <v>355</v>
      </c>
      <c r="D92" s="216">
        <v>0</v>
      </c>
      <c r="E92" s="216">
        <v>0</v>
      </c>
      <c r="F92" s="216">
        <v>0</v>
      </c>
      <c r="G92" s="214">
        <f t="shared" si="6"/>
        <v>0</v>
      </c>
      <c r="H92" s="214">
        <f t="shared" si="7"/>
        <v>0</v>
      </c>
      <c r="I92" s="216">
        <f t="shared" si="8"/>
        <v>0</v>
      </c>
      <c r="J92" s="104"/>
    </row>
    <row r="93" spans="2:10" ht="15.75" hidden="1">
      <c r="B93" s="99">
        <v>24060000</v>
      </c>
      <c r="C93" s="90" t="s">
        <v>318</v>
      </c>
      <c r="D93" s="216">
        <v>3000</v>
      </c>
      <c r="E93" s="216">
        <v>3000</v>
      </c>
      <c r="F93" s="216">
        <v>1000</v>
      </c>
      <c r="G93" s="214">
        <f t="shared" si="6"/>
        <v>-2000</v>
      </c>
      <c r="H93" s="214">
        <f t="shared" si="7"/>
        <v>33.33333333333333</v>
      </c>
      <c r="I93" s="216">
        <f t="shared" si="8"/>
        <v>33.33333333333333</v>
      </c>
      <c r="J93" s="104"/>
    </row>
    <row r="94" spans="2:10" ht="45" hidden="1">
      <c r="B94" s="99">
        <v>24062100</v>
      </c>
      <c r="C94" s="90" t="s">
        <v>356</v>
      </c>
      <c r="D94" s="216">
        <v>3000</v>
      </c>
      <c r="E94" s="216">
        <v>3000</v>
      </c>
      <c r="F94" s="216">
        <v>1000</v>
      </c>
      <c r="G94" s="214">
        <f t="shared" si="6"/>
        <v>-2000</v>
      </c>
      <c r="H94" s="214">
        <f t="shared" si="7"/>
        <v>33.33333333333333</v>
      </c>
      <c r="I94" s="216">
        <f t="shared" si="8"/>
        <v>33.33333333333333</v>
      </c>
      <c r="J94" s="104"/>
    </row>
    <row r="95" spans="2:10" ht="45">
      <c r="B95" s="126">
        <v>24062100</v>
      </c>
      <c r="C95" s="127" t="s">
        <v>356</v>
      </c>
      <c r="D95" s="216">
        <v>0</v>
      </c>
      <c r="E95" s="216">
        <v>12700</v>
      </c>
      <c r="F95" s="216">
        <v>35375.73</v>
      </c>
      <c r="G95" s="216">
        <f t="shared" si="6"/>
        <v>22675.730000000003</v>
      </c>
      <c r="H95" s="216">
        <f t="shared" si="7"/>
        <v>0</v>
      </c>
      <c r="I95" s="216">
        <f t="shared" si="8"/>
        <v>278.5490551181103</v>
      </c>
      <c r="J95" s="97"/>
    </row>
    <row r="96" spans="2:12" ht="23.25" customHeight="1">
      <c r="B96" s="102">
        <v>25000000</v>
      </c>
      <c r="C96" s="100" t="s">
        <v>357</v>
      </c>
      <c r="D96" s="214">
        <v>571800</v>
      </c>
      <c r="E96" s="214">
        <v>8203016.11</v>
      </c>
      <c r="F96" s="214">
        <v>8231301.38</v>
      </c>
      <c r="G96" s="214">
        <f t="shared" si="6"/>
        <v>28285.269999999553</v>
      </c>
      <c r="H96" s="214">
        <f t="shared" si="7"/>
        <v>1439.5420391745365</v>
      </c>
      <c r="I96" s="214">
        <f t="shared" si="8"/>
        <v>100.34481548762922</v>
      </c>
      <c r="J96" s="94"/>
      <c r="K96" s="94"/>
      <c r="L96" s="94"/>
    </row>
    <row r="97" spans="2:10" ht="30" hidden="1">
      <c r="B97" s="99">
        <v>25010000</v>
      </c>
      <c r="C97" s="90" t="s">
        <v>358</v>
      </c>
      <c r="D97" s="214">
        <v>25400</v>
      </c>
      <c r="E97" s="214">
        <v>25400</v>
      </c>
      <c r="F97" s="214">
        <v>6350</v>
      </c>
      <c r="G97" s="214">
        <f t="shared" si="6"/>
        <v>-19050</v>
      </c>
      <c r="H97" s="214">
        <f t="shared" si="7"/>
        <v>25</v>
      </c>
      <c r="I97" s="214">
        <f t="shared" si="8"/>
        <v>25</v>
      </c>
      <c r="J97" s="94"/>
    </row>
    <row r="98" spans="2:10" ht="15.75" hidden="1">
      <c r="B98" s="99">
        <v>25010300</v>
      </c>
      <c r="C98" s="90" t="s">
        <v>359</v>
      </c>
      <c r="D98" s="214">
        <v>25400</v>
      </c>
      <c r="E98" s="214">
        <v>25400</v>
      </c>
      <c r="F98" s="214">
        <v>6350</v>
      </c>
      <c r="G98" s="214">
        <f t="shared" si="6"/>
        <v>-19050</v>
      </c>
      <c r="H98" s="214">
        <f t="shared" si="7"/>
        <v>25</v>
      </c>
      <c r="I98" s="214">
        <f t="shared" si="8"/>
        <v>25</v>
      </c>
      <c r="J98" s="94"/>
    </row>
    <row r="99" spans="2:10" ht="18.75" customHeight="1">
      <c r="B99" s="92">
        <v>30000000</v>
      </c>
      <c r="C99" s="95" t="s">
        <v>328</v>
      </c>
      <c r="D99" s="214"/>
      <c r="E99" s="214">
        <v>201330</v>
      </c>
      <c r="F99" s="214">
        <v>363050</v>
      </c>
      <c r="G99" s="214">
        <f t="shared" si="6"/>
        <v>161720</v>
      </c>
      <c r="H99" s="214">
        <f t="shared" si="7"/>
        <v>0</v>
      </c>
      <c r="I99" s="214">
        <f t="shared" si="8"/>
        <v>180.3258332091591</v>
      </c>
      <c r="J99" s="94"/>
    </row>
    <row r="100" spans="2:10" ht="17.25" customHeight="1" hidden="1">
      <c r="B100" s="99">
        <v>31000000</v>
      </c>
      <c r="C100" s="90" t="s">
        <v>360</v>
      </c>
      <c r="D100" s="216"/>
      <c r="E100" s="216">
        <v>100</v>
      </c>
      <c r="F100" s="216">
        <v>100</v>
      </c>
      <c r="G100" s="214">
        <f t="shared" si="6"/>
        <v>0</v>
      </c>
      <c r="H100" s="214">
        <f t="shared" si="7"/>
        <v>0</v>
      </c>
      <c r="I100" s="216">
        <f t="shared" si="8"/>
        <v>100</v>
      </c>
      <c r="J100" s="104"/>
    </row>
    <row r="101" spans="2:10" ht="17.25" customHeight="1" hidden="1">
      <c r="B101" s="99">
        <v>31030000</v>
      </c>
      <c r="C101" s="90" t="s">
        <v>361</v>
      </c>
      <c r="D101" s="216"/>
      <c r="E101" s="216">
        <v>100</v>
      </c>
      <c r="F101" s="216">
        <v>100</v>
      </c>
      <c r="G101" s="214">
        <f t="shared" si="6"/>
        <v>0</v>
      </c>
      <c r="H101" s="214">
        <f t="shared" si="7"/>
        <v>0</v>
      </c>
      <c r="I101" s="216">
        <f t="shared" si="8"/>
        <v>100</v>
      </c>
      <c r="J101" s="104"/>
    </row>
    <row r="102" spans="2:10" ht="17.25" customHeight="1" hidden="1">
      <c r="B102" s="99">
        <v>33000000</v>
      </c>
      <c r="C102" s="90" t="s">
        <v>362</v>
      </c>
      <c r="D102" s="216"/>
      <c r="E102" s="216">
        <v>510000</v>
      </c>
      <c r="F102" s="216">
        <v>149000</v>
      </c>
      <c r="G102" s="214">
        <f t="shared" si="6"/>
        <v>-361000</v>
      </c>
      <c r="H102" s="214">
        <f t="shared" si="7"/>
        <v>0</v>
      </c>
      <c r="I102" s="216">
        <f t="shared" si="8"/>
        <v>29.215686274509807</v>
      </c>
      <c r="J102" s="104"/>
    </row>
    <row r="103" spans="2:10" ht="73.5" customHeight="1">
      <c r="B103" s="99" t="s">
        <v>363</v>
      </c>
      <c r="C103" s="90" t="s">
        <v>364</v>
      </c>
      <c r="D103" s="216">
        <v>0</v>
      </c>
      <c r="E103" s="216">
        <v>51330</v>
      </c>
      <c r="F103" s="216">
        <v>52135</v>
      </c>
      <c r="G103" s="216">
        <f t="shared" si="6"/>
        <v>805</v>
      </c>
      <c r="H103" s="216">
        <f t="shared" si="7"/>
        <v>0</v>
      </c>
      <c r="I103" s="216">
        <f t="shared" si="8"/>
        <v>101.56828365478279</v>
      </c>
      <c r="J103" s="104"/>
    </row>
    <row r="104" spans="2:10" ht="57" customHeight="1">
      <c r="B104" s="126">
        <v>33010400</v>
      </c>
      <c r="C104" s="90" t="s">
        <v>365</v>
      </c>
      <c r="D104" s="216">
        <v>0</v>
      </c>
      <c r="E104" s="216">
        <v>150000</v>
      </c>
      <c r="F104" s="216">
        <v>309715</v>
      </c>
      <c r="G104" s="216">
        <f t="shared" si="6"/>
        <v>159715</v>
      </c>
      <c r="H104" s="216">
        <f t="shared" si="7"/>
        <v>0</v>
      </c>
      <c r="I104" s="216">
        <f t="shared" si="8"/>
        <v>206.4766666666667</v>
      </c>
      <c r="J104" s="104"/>
    </row>
    <row r="105" spans="2:10" ht="16.5" customHeight="1" hidden="1">
      <c r="B105" s="99">
        <v>33010100</v>
      </c>
      <c r="C105" s="91" t="s">
        <v>364</v>
      </c>
      <c r="D105" s="216"/>
      <c r="E105" s="216">
        <v>110000</v>
      </c>
      <c r="F105" s="216">
        <v>29000</v>
      </c>
      <c r="G105" s="216">
        <f t="shared" si="6"/>
        <v>-81000</v>
      </c>
      <c r="H105" s="216">
        <f t="shared" si="7"/>
        <v>0</v>
      </c>
      <c r="I105" s="216">
        <f t="shared" si="8"/>
        <v>26.36363636363636</v>
      </c>
      <c r="J105" s="104"/>
    </row>
    <row r="106" spans="2:10" ht="16.5" customHeight="1" hidden="1">
      <c r="B106" s="99">
        <v>33010400</v>
      </c>
      <c r="C106" s="91" t="s">
        <v>365</v>
      </c>
      <c r="D106" s="216"/>
      <c r="E106" s="216">
        <v>400000</v>
      </c>
      <c r="F106" s="216">
        <v>120000</v>
      </c>
      <c r="G106" s="216">
        <f t="shared" si="6"/>
        <v>-280000</v>
      </c>
      <c r="H106" s="216">
        <f t="shared" si="7"/>
        <v>0</v>
      </c>
      <c r="I106" s="216">
        <f t="shared" si="8"/>
        <v>30</v>
      </c>
      <c r="J106" s="104"/>
    </row>
    <row r="107" spans="2:12" s="109" customFormat="1" ht="16.5" customHeight="1">
      <c r="B107" s="92" t="s">
        <v>399</v>
      </c>
      <c r="C107" s="108" t="s">
        <v>333</v>
      </c>
      <c r="D107" s="214">
        <v>0</v>
      </c>
      <c r="E107" s="214">
        <v>23885459.66</v>
      </c>
      <c r="F107" s="214">
        <v>23620166.82</v>
      </c>
      <c r="G107" s="214">
        <f t="shared" si="6"/>
        <v>-265292.83999999985</v>
      </c>
      <c r="H107" s="214">
        <f t="shared" si="7"/>
        <v>0</v>
      </c>
      <c r="I107" s="214">
        <f t="shared" si="8"/>
        <v>98.88931239433388</v>
      </c>
      <c r="J107" s="94"/>
      <c r="K107" s="94"/>
      <c r="L107" s="94"/>
    </row>
    <row r="108" spans="2:10" ht="118.5" customHeight="1">
      <c r="B108" s="124" t="s">
        <v>429</v>
      </c>
      <c r="C108" s="128" t="s">
        <v>430</v>
      </c>
      <c r="D108" s="216">
        <v>0</v>
      </c>
      <c r="E108" s="220">
        <v>22118500</v>
      </c>
      <c r="F108" s="220">
        <v>21853207.16</v>
      </c>
      <c r="G108" s="216">
        <f t="shared" si="6"/>
        <v>-265292.83999999985</v>
      </c>
      <c r="H108" s="216">
        <f t="shared" si="7"/>
        <v>0</v>
      </c>
      <c r="I108" s="216">
        <f t="shared" si="8"/>
        <v>98.80058394556593</v>
      </c>
      <c r="J108" s="97"/>
    </row>
    <row r="109" spans="2:10" ht="16.5" customHeight="1">
      <c r="B109" s="99" t="s">
        <v>348</v>
      </c>
      <c r="C109" s="91" t="s">
        <v>162</v>
      </c>
      <c r="D109" s="216">
        <v>0</v>
      </c>
      <c r="E109" s="220">
        <v>1766959.66</v>
      </c>
      <c r="F109" s="220">
        <v>1766959.66</v>
      </c>
      <c r="G109" s="216">
        <f t="shared" si="6"/>
        <v>0</v>
      </c>
      <c r="H109" s="216">
        <f t="shared" si="7"/>
        <v>0</v>
      </c>
      <c r="I109" s="216">
        <f t="shared" si="8"/>
        <v>100</v>
      </c>
      <c r="J109" s="97"/>
    </row>
    <row r="110" spans="2:10" s="109" customFormat="1" ht="16.5" customHeight="1">
      <c r="B110" s="102" t="s">
        <v>366</v>
      </c>
      <c r="C110" s="129" t="s">
        <v>367</v>
      </c>
      <c r="D110" s="214">
        <v>0</v>
      </c>
      <c r="E110" s="214">
        <v>719918.8</v>
      </c>
      <c r="F110" s="214">
        <v>751718.61</v>
      </c>
      <c r="G110" s="214">
        <f t="shared" si="6"/>
        <v>31799.80999999994</v>
      </c>
      <c r="H110" s="214">
        <f t="shared" si="7"/>
        <v>0</v>
      </c>
      <c r="I110" s="214">
        <f t="shared" si="8"/>
        <v>104.41713843283435</v>
      </c>
      <c r="J110" s="130"/>
    </row>
    <row r="111" spans="2:12" ht="16.5" customHeight="1">
      <c r="B111" s="141" t="s">
        <v>368</v>
      </c>
      <c r="C111" s="142"/>
      <c r="D111" s="214">
        <f>D87+D91+D99+D110</f>
        <v>665000</v>
      </c>
      <c r="E111" s="214">
        <f>E87+E91+E99+E110</f>
        <v>9266924.91</v>
      </c>
      <c r="F111" s="214">
        <f>F87+F91+F99+F110</f>
        <v>9545083.719999999</v>
      </c>
      <c r="G111" s="214">
        <f t="shared" si="6"/>
        <v>278158.80999999866</v>
      </c>
      <c r="H111" s="214">
        <f t="shared" si="7"/>
        <v>1435.3509353383456</v>
      </c>
      <c r="I111" s="214">
        <f t="shared" si="8"/>
        <v>103.0016301275932</v>
      </c>
      <c r="J111" s="94"/>
      <c r="K111" s="94"/>
      <c r="L111" s="94"/>
    </row>
    <row r="112" spans="2:15" s="109" customFormat="1" ht="21.75" customHeight="1">
      <c r="B112" s="143" t="s">
        <v>369</v>
      </c>
      <c r="C112" s="144"/>
      <c r="D112" s="214">
        <f>D111+D107</f>
        <v>665000</v>
      </c>
      <c r="E112" s="214">
        <f>E111+E107</f>
        <v>33152384.57</v>
      </c>
      <c r="F112" s="214">
        <f>F111+F107</f>
        <v>33165250.54</v>
      </c>
      <c r="G112" s="214">
        <f t="shared" si="6"/>
        <v>12865.969999998808</v>
      </c>
      <c r="H112" s="214">
        <f t="shared" si="7"/>
        <v>4987.255720300752</v>
      </c>
      <c r="I112" s="214">
        <f t="shared" si="8"/>
        <v>100.03880858094185</v>
      </c>
      <c r="J112" s="94"/>
      <c r="K112" s="94"/>
      <c r="L112" s="94"/>
      <c r="M112" s="106"/>
      <c r="N112" s="106"/>
      <c r="O112" s="106"/>
    </row>
    <row r="113" spans="2:12" ht="17.25" customHeight="1">
      <c r="B113" s="141" t="s">
        <v>370</v>
      </c>
      <c r="C113" s="142"/>
      <c r="D113" s="214">
        <f>D112+D85</f>
        <v>262803547</v>
      </c>
      <c r="E113" s="214">
        <f>E112+E85</f>
        <v>331755493.31</v>
      </c>
      <c r="F113" s="214">
        <f>F112+F85</f>
        <v>326079235.02000004</v>
      </c>
      <c r="G113" s="214">
        <f t="shared" si="6"/>
        <v>-5676258.289999962</v>
      </c>
      <c r="H113" s="214">
        <f t="shared" si="7"/>
        <v>124.07718188826426</v>
      </c>
      <c r="I113" s="214">
        <f t="shared" si="8"/>
        <v>98.28902357173753</v>
      </c>
      <c r="J113" s="94"/>
      <c r="K113" s="94"/>
      <c r="L113" s="94"/>
    </row>
    <row r="116" spans="2:10" s="98" customFormat="1" ht="15.75">
      <c r="B116" s="133" t="s">
        <v>441</v>
      </c>
      <c r="C116" s="133"/>
      <c r="D116" s="133"/>
      <c r="E116" s="133"/>
      <c r="F116" s="133"/>
      <c r="G116" s="133"/>
      <c r="H116" s="133"/>
      <c r="I116" s="133"/>
      <c r="J116" s="122"/>
    </row>
  </sheetData>
  <sheetProtection/>
  <mergeCells count="19">
    <mergeCell ref="G2:I2"/>
    <mergeCell ref="G1:I1"/>
    <mergeCell ref="A3:H3"/>
    <mergeCell ref="B7:I7"/>
    <mergeCell ref="A5:A6"/>
    <mergeCell ref="G5:I5"/>
    <mergeCell ref="B5:B6"/>
    <mergeCell ref="F5:F6"/>
    <mergeCell ref="C5:C6"/>
    <mergeCell ref="D5:D6"/>
    <mergeCell ref="E5:E6"/>
    <mergeCell ref="B116:I116"/>
    <mergeCell ref="A70:C70"/>
    <mergeCell ref="B85:C85"/>
    <mergeCell ref="B86:I86"/>
    <mergeCell ref="B111:C111"/>
    <mergeCell ref="B112:C112"/>
    <mergeCell ref="B113:C113"/>
    <mergeCell ref="A69:C69"/>
  </mergeCells>
  <printOptions/>
  <pageMargins left="0.7086614173228347" right="0.5118110236220472" top="0.7480314960629921" bottom="0.7480314960629921" header="0.31496062992125984" footer="0.31496062992125984"/>
  <pageSetup fitToHeight="6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6"/>
  <sheetViews>
    <sheetView workbookViewId="0" topLeftCell="A360">
      <selection activeCell="D280" sqref="D280:H364"/>
    </sheetView>
  </sheetViews>
  <sheetFormatPr defaultColWidth="9.140625" defaultRowHeight="12.75"/>
  <cols>
    <col min="1" max="1" width="2.7109375" style="63" customWidth="1"/>
    <col min="2" max="2" width="10.8515625" style="84" customWidth="1"/>
    <col min="3" max="3" width="54.140625" style="63" customWidth="1"/>
    <col min="4" max="4" width="18.8515625" style="63" customWidth="1"/>
    <col min="5" max="5" width="17.28125" style="63" customWidth="1"/>
    <col min="6" max="6" width="18.140625" style="63" customWidth="1"/>
    <col min="7" max="7" width="15.28125" style="63" customWidth="1"/>
    <col min="8" max="8" width="12.57421875" style="63" customWidth="1"/>
    <col min="9" max="10" width="8.8515625" style="63" hidden="1" customWidth="1"/>
    <col min="11" max="16384" width="9.140625" style="63" customWidth="1"/>
  </cols>
  <sheetData>
    <row r="1" spans="1:9" ht="24.75" customHeight="1">
      <c r="A1" s="61"/>
      <c r="B1" s="163"/>
      <c r="C1" s="163"/>
      <c r="D1" s="62"/>
      <c r="E1" s="62"/>
      <c r="F1" s="167" t="s">
        <v>141</v>
      </c>
      <c r="G1" s="168"/>
      <c r="H1" s="168"/>
      <c r="I1" s="61"/>
    </row>
    <row r="2" spans="1:9" ht="48" customHeight="1">
      <c r="A2" s="61"/>
      <c r="B2" s="64"/>
      <c r="C2" s="62"/>
      <c r="D2" s="62"/>
      <c r="E2" s="62"/>
      <c r="F2" s="163" t="s">
        <v>440</v>
      </c>
      <c r="G2" s="166"/>
      <c r="H2" s="166"/>
      <c r="I2" s="61"/>
    </row>
    <row r="3" spans="1:9" ht="42" customHeight="1">
      <c r="A3" s="61"/>
      <c r="B3" s="164" t="s">
        <v>400</v>
      </c>
      <c r="C3" s="164"/>
      <c r="D3" s="164"/>
      <c r="E3" s="164"/>
      <c r="F3" s="164"/>
      <c r="G3" s="164"/>
      <c r="H3" s="164"/>
      <c r="I3" s="61"/>
    </row>
    <row r="4" spans="1:9" ht="15" customHeight="1">
      <c r="A4" s="61"/>
      <c r="B4" s="165"/>
      <c r="C4" s="165"/>
      <c r="D4" s="165"/>
      <c r="E4" s="165"/>
      <c r="F4" s="165"/>
      <c r="G4" s="165"/>
      <c r="H4" s="165"/>
      <c r="I4" s="61"/>
    </row>
    <row r="5" spans="1:9" ht="12" customHeight="1">
      <c r="A5" s="61"/>
      <c r="B5" s="163"/>
      <c r="C5" s="163"/>
      <c r="D5" s="62"/>
      <c r="E5" s="62"/>
      <c r="F5" s="62"/>
      <c r="G5" s="62"/>
      <c r="H5" s="65" t="s">
        <v>197</v>
      </c>
      <c r="I5" s="61"/>
    </row>
    <row r="6" spans="1:9" s="67" customFormat="1" ht="13.5" customHeight="1">
      <c r="A6" s="66"/>
      <c r="B6" s="159" t="s">
        <v>0</v>
      </c>
      <c r="C6" s="159" t="s">
        <v>1</v>
      </c>
      <c r="D6" s="159" t="s">
        <v>401</v>
      </c>
      <c r="E6" s="159" t="s">
        <v>140</v>
      </c>
      <c r="F6" s="159" t="s">
        <v>402</v>
      </c>
      <c r="G6" s="162"/>
      <c r="H6" s="162"/>
      <c r="I6" s="66"/>
    </row>
    <row r="7" spans="1:9" s="67" customFormat="1" ht="75" customHeight="1">
      <c r="A7" s="66"/>
      <c r="B7" s="159"/>
      <c r="C7" s="159"/>
      <c r="D7" s="160"/>
      <c r="E7" s="160"/>
      <c r="F7" s="160"/>
      <c r="G7" s="68" t="s">
        <v>403</v>
      </c>
      <c r="H7" s="68" t="s">
        <v>404</v>
      </c>
      <c r="I7" s="66"/>
    </row>
    <row r="8" spans="1:9" s="72" customFormat="1" ht="23.25" customHeight="1">
      <c r="A8" s="69"/>
      <c r="B8" s="70">
        <v>1</v>
      </c>
      <c r="C8" s="71">
        <v>2</v>
      </c>
      <c r="D8" s="71">
        <v>3</v>
      </c>
      <c r="E8" s="71">
        <v>4</v>
      </c>
      <c r="F8" s="71">
        <v>5</v>
      </c>
      <c r="G8" s="71">
        <v>6</v>
      </c>
      <c r="H8" s="71">
        <v>7</v>
      </c>
      <c r="I8" s="69"/>
    </row>
    <row r="9" spans="1:9" ht="22.5" customHeight="1">
      <c r="A9" s="61"/>
      <c r="B9" s="158" t="s">
        <v>144</v>
      </c>
      <c r="C9" s="161"/>
      <c r="D9" s="161"/>
      <c r="E9" s="161"/>
      <c r="F9" s="161"/>
      <c r="G9" s="161"/>
      <c r="H9" s="161"/>
      <c r="I9" s="61"/>
    </row>
    <row r="10" spans="1:9" ht="19.5" customHeight="1">
      <c r="A10" s="61"/>
      <c r="B10" s="73" t="s">
        <v>2</v>
      </c>
      <c r="C10" s="74" t="s">
        <v>3</v>
      </c>
      <c r="D10" s="221">
        <f>D11+D24+D27+D29+D31+D33+D35+D37+D39+D51+D53+D56+D58+D64+D66+D68+D72+D74+D76+D78+D80+D47+D49+D70+D60+D62</f>
        <v>68536736</v>
      </c>
      <c r="E10" s="221">
        <f>E11+E24+E27+E29+E31+E33+E35+E37+E39+E51+E53+E56+E58+E64+E66+E68+E72+E74+E76+E78+E80+E47+E49+E70+E60+E62</f>
        <v>76572320.49000001</v>
      </c>
      <c r="F10" s="221">
        <f>F11+F24+F27+F29+F31+F33+F35+F37+F39+F51+F53+F56+F58+F64+F66+F68+F72+F74+F76+F78+F80+F47+F49+F70+F60+F62</f>
        <v>75119823.82000002</v>
      </c>
      <c r="G10" s="222">
        <f aca="true" t="shared" si="0" ref="G10:G83">F10/D10*100</f>
        <v>109.60519599299276</v>
      </c>
      <c r="H10" s="222">
        <f aca="true" t="shared" si="1" ref="H10:H83">F10/E10*100</f>
        <v>98.1031048024858</v>
      </c>
      <c r="I10" s="61"/>
    </row>
    <row r="11" spans="1:9" ht="64.5" customHeight="1">
      <c r="A11" s="61"/>
      <c r="B11" s="73" t="s">
        <v>4</v>
      </c>
      <c r="C11" s="74" t="s">
        <v>5</v>
      </c>
      <c r="D11" s="221">
        <f>SUM(D12:D23)</f>
        <v>39937836</v>
      </c>
      <c r="E11" s="221">
        <f>SUM(E12:E23)</f>
        <v>27048948.360000003</v>
      </c>
      <c r="F11" s="221">
        <f>SUM(F12:F23)</f>
        <v>26392973.27</v>
      </c>
      <c r="G11" s="222">
        <f t="shared" si="0"/>
        <v>66.08513608498968</v>
      </c>
      <c r="H11" s="222">
        <f t="shared" si="1"/>
        <v>97.5748591728244</v>
      </c>
      <c r="I11" s="61"/>
    </row>
    <row r="12" spans="1:9" ht="15" customHeight="1">
      <c r="A12" s="61"/>
      <c r="B12" s="75" t="s">
        <v>6</v>
      </c>
      <c r="C12" s="76" t="s">
        <v>7</v>
      </c>
      <c r="D12" s="223">
        <v>31077000</v>
      </c>
      <c r="E12" s="223">
        <v>19983041.92</v>
      </c>
      <c r="F12" s="223">
        <v>19978685.25</v>
      </c>
      <c r="G12" s="224">
        <f t="shared" si="0"/>
        <v>64.28768944878848</v>
      </c>
      <c r="H12" s="224">
        <f t="shared" si="1"/>
        <v>99.97819816413616</v>
      </c>
      <c r="I12" s="61"/>
    </row>
    <row r="13" spans="1:9" ht="15" customHeight="1">
      <c r="A13" s="61"/>
      <c r="B13" s="75" t="s">
        <v>8</v>
      </c>
      <c r="C13" s="76" t="s">
        <v>9</v>
      </c>
      <c r="D13" s="223">
        <v>6815836</v>
      </c>
      <c r="E13" s="223">
        <v>4249606.44</v>
      </c>
      <c r="F13" s="223">
        <v>4249606.44</v>
      </c>
      <c r="G13" s="224">
        <f t="shared" si="0"/>
        <v>62.34901250558259</v>
      </c>
      <c r="H13" s="224">
        <f t="shared" si="1"/>
        <v>100</v>
      </c>
      <c r="I13" s="61"/>
    </row>
    <row r="14" spans="1:9" ht="15" customHeight="1">
      <c r="A14" s="61"/>
      <c r="B14" s="75" t="s">
        <v>10</v>
      </c>
      <c r="C14" s="76" t="s">
        <v>11</v>
      </c>
      <c r="D14" s="223">
        <v>600000</v>
      </c>
      <c r="E14" s="223">
        <v>499200</v>
      </c>
      <c r="F14" s="223">
        <v>380291.88</v>
      </c>
      <c r="G14" s="224">
        <f t="shared" si="0"/>
        <v>63.381980000000006</v>
      </c>
      <c r="H14" s="224">
        <f t="shared" si="1"/>
        <v>76.18026442307692</v>
      </c>
      <c r="I14" s="61"/>
    </row>
    <row r="15" spans="1:9" ht="15" customHeight="1">
      <c r="A15" s="61"/>
      <c r="B15" s="75" t="s">
        <v>12</v>
      </c>
      <c r="C15" s="76" t="s">
        <v>13</v>
      </c>
      <c r="D15" s="223">
        <v>600000</v>
      </c>
      <c r="E15" s="223">
        <v>702100</v>
      </c>
      <c r="F15" s="223">
        <v>531744.6</v>
      </c>
      <c r="G15" s="224">
        <f t="shared" si="0"/>
        <v>88.6241</v>
      </c>
      <c r="H15" s="224">
        <f t="shared" si="1"/>
        <v>75.73630536960546</v>
      </c>
      <c r="I15" s="61"/>
    </row>
    <row r="16" spans="1:9" ht="15" customHeight="1">
      <c r="A16" s="61"/>
      <c r="B16" s="75" t="s">
        <v>14</v>
      </c>
      <c r="C16" s="76" t="s">
        <v>15</v>
      </c>
      <c r="D16" s="223">
        <v>30000</v>
      </c>
      <c r="E16" s="223">
        <v>30000</v>
      </c>
      <c r="F16" s="223">
        <v>14292.5</v>
      </c>
      <c r="G16" s="224">
        <f t="shared" si="0"/>
        <v>47.641666666666666</v>
      </c>
      <c r="H16" s="224">
        <f t="shared" si="1"/>
        <v>47.641666666666666</v>
      </c>
      <c r="I16" s="61"/>
    </row>
    <row r="17" spans="1:9" ht="15" customHeight="1">
      <c r="A17" s="61"/>
      <c r="B17" s="75" t="s">
        <v>16</v>
      </c>
      <c r="C17" s="76" t="s">
        <v>17</v>
      </c>
      <c r="D17" s="223">
        <v>190000</v>
      </c>
      <c r="E17" s="223">
        <v>504000</v>
      </c>
      <c r="F17" s="223">
        <v>488740.65</v>
      </c>
      <c r="G17" s="224">
        <f t="shared" si="0"/>
        <v>257.23192105263155</v>
      </c>
      <c r="H17" s="224">
        <f t="shared" si="1"/>
        <v>96.97235119047619</v>
      </c>
      <c r="I17" s="61"/>
    </row>
    <row r="18" spans="1:9" ht="15" customHeight="1">
      <c r="A18" s="61"/>
      <c r="B18" s="75" t="s">
        <v>18</v>
      </c>
      <c r="C18" s="76" t="s">
        <v>19</v>
      </c>
      <c r="D18" s="223">
        <v>145000</v>
      </c>
      <c r="E18" s="223">
        <v>93000</v>
      </c>
      <c r="F18" s="223">
        <v>59496.76</v>
      </c>
      <c r="G18" s="224">
        <f t="shared" si="0"/>
        <v>41.032248275862074</v>
      </c>
      <c r="H18" s="224">
        <f t="shared" si="1"/>
        <v>63.97501075268818</v>
      </c>
      <c r="I18" s="61"/>
    </row>
    <row r="19" spans="1:9" ht="15" customHeight="1">
      <c r="A19" s="61"/>
      <c r="B19" s="75" t="s">
        <v>20</v>
      </c>
      <c r="C19" s="76" t="s">
        <v>21</v>
      </c>
      <c r="D19" s="223">
        <v>190000</v>
      </c>
      <c r="E19" s="223">
        <v>429000</v>
      </c>
      <c r="F19" s="223">
        <v>349437.18</v>
      </c>
      <c r="G19" s="224">
        <f t="shared" si="0"/>
        <v>183.91430526315787</v>
      </c>
      <c r="H19" s="224">
        <f t="shared" si="1"/>
        <v>81.4538881118881</v>
      </c>
      <c r="I19" s="61"/>
    </row>
    <row r="20" spans="1:9" ht="15" customHeight="1">
      <c r="A20" s="61"/>
      <c r="B20" s="75" t="s">
        <v>22</v>
      </c>
      <c r="C20" s="76" t="s">
        <v>23</v>
      </c>
      <c r="D20" s="223">
        <v>230000</v>
      </c>
      <c r="E20" s="223">
        <v>519000</v>
      </c>
      <c r="F20" s="223">
        <v>309629.47</v>
      </c>
      <c r="G20" s="224">
        <f t="shared" si="0"/>
        <v>134.62150869565218</v>
      </c>
      <c r="H20" s="224">
        <f t="shared" si="1"/>
        <v>59.658857418111744</v>
      </c>
      <c r="I20" s="61"/>
    </row>
    <row r="21" spans="1:9" ht="15" customHeight="1">
      <c r="A21" s="61"/>
      <c r="B21" s="75" t="s">
        <v>24</v>
      </c>
      <c r="C21" s="76" t="s">
        <v>25</v>
      </c>
      <c r="D21" s="223">
        <v>40000</v>
      </c>
      <c r="E21" s="223">
        <v>0</v>
      </c>
      <c r="F21" s="223">
        <v>0</v>
      </c>
      <c r="G21" s="224">
        <f t="shared" si="0"/>
        <v>0</v>
      </c>
      <c r="H21" s="224">
        <v>0</v>
      </c>
      <c r="I21" s="61"/>
    </row>
    <row r="22" spans="1:9" ht="15" customHeight="1">
      <c r="A22" s="61"/>
      <c r="B22" s="75" t="s">
        <v>26</v>
      </c>
      <c r="C22" s="76" t="s">
        <v>27</v>
      </c>
      <c r="D22" s="223">
        <v>5000</v>
      </c>
      <c r="E22" s="223">
        <v>11000</v>
      </c>
      <c r="F22" s="223">
        <v>9040</v>
      </c>
      <c r="G22" s="224">
        <f t="shared" si="0"/>
        <v>180.8</v>
      </c>
      <c r="H22" s="224">
        <f t="shared" si="1"/>
        <v>82.18181818181817</v>
      </c>
      <c r="I22" s="61"/>
    </row>
    <row r="23" spans="1:9" ht="15" customHeight="1">
      <c r="A23" s="61"/>
      <c r="B23" s="75" t="s">
        <v>28</v>
      </c>
      <c r="C23" s="76" t="s">
        <v>29</v>
      </c>
      <c r="D23" s="223">
        <v>15000</v>
      </c>
      <c r="E23" s="223">
        <v>29000</v>
      </c>
      <c r="F23" s="223">
        <v>22008.54</v>
      </c>
      <c r="G23" s="224">
        <f t="shared" si="0"/>
        <v>146.7236</v>
      </c>
      <c r="H23" s="224">
        <f t="shared" si="1"/>
        <v>75.89151724137932</v>
      </c>
      <c r="I23" s="61"/>
    </row>
    <row r="24" spans="1:9" ht="22.5" customHeight="1">
      <c r="A24" s="61"/>
      <c r="B24" s="73" t="s">
        <v>30</v>
      </c>
      <c r="C24" s="74" t="s">
        <v>31</v>
      </c>
      <c r="D24" s="221">
        <f>SUM(D25:D26)</f>
        <v>251200</v>
      </c>
      <c r="E24" s="221">
        <f>SUM(E25:E26)</f>
        <v>646377.5800000001</v>
      </c>
      <c r="F24" s="221">
        <f>SUM(F25:F26)</f>
        <v>615989.0900000001</v>
      </c>
      <c r="G24" s="222">
        <f t="shared" si="0"/>
        <v>245.21858678343952</v>
      </c>
      <c r="H24" s="222">
        <f t="shared" si="1"/>
        <v>95.29864727053187</v>
      </c>
      <c r="I24" s="61"/>
    </row>
    <row r="25" spans="1:9" ht="15" customHeight="1">
      <c r="A25" s="61"/>
      <c r="B25" s="75" t="s">
        <v>26</v>
      </c>
      <c r="C25" s="76" t="s">
        <v>27</v>
      </c>
      <c r="D25" s="223">
        <v>150000</v>
      </c>
      <c r="E25" s="223">
        <v>483777.58</v>
      </c>
      <c r="F25" s="223">
        <v>453389.09</v>
      </c>
      <c r="G25" s="224">
        <f t="shared" si="0"/>
        <v>302.2593933333333</v>
      </c>
      <c r="H25" s="224">
        <f t="shared" si="1"/>
        <v>93.71849972873898</v>
      </c>
      <c r="I25" s="61"/>
    </row>
    <row r="26" spans="1:9" ht="15" customHeight="1">
      <c r="A26" s="61"/>
      <c r="B26" s="75" t="s">
        <v>32</v>
      </c>
      <c r="C26" s="76" t="s">
        <v>33</v>
      </c>
      <c r="D26" s="223">
        <v>101200</v>
      </c>
      <c r="E26" s="223">
        <v>162600</v>
      </c>
      <c r="F26" s="223">
        <v>162600</v>
      </c>
      <c r="G26" s="224">
        <f t="shared" si="0"/>
        <v>160.67193675889328</v>
      </c>
      <c r="H26" s="224">
        <f t="shared" si="1"/>
        <v>100</v>
      </c>
      <c r="I26" s="61"/>
    </row>
    <row r="27" spans="1:9" ht="30.75" customHeight="1">
      <c r="A27" s="61"/>
      <c r="B27" s="73" t="s">
        <v>34</v>
      </c>
      <c r="C27" s="74" t="s">
        <v>35</v>
      </c>
      <c r="D27" s="221">
        <f>SUM(D28)</f>
        <v>4260000</v>
      </c>
      <c r="E27" s="221">
        <f>SUM(E28)</f>
        <v>7226330</v>
      </c>
      <c r="F27" s="221">
        <f>SUM(F28)</f>
        <v>7124780.67</v>
      </c>
      <c r="G27" s="222">
        <f t="shared" si="0"/>
        <v>167.24837253521127</v>
      </c>
      <c r="H27" s="222">
        <f t="shared" si="1"/>
        <v>98.59473162725753</v>
      </c>
      <c r="I27" s="61"/>
    </row>
    <row r="28" spans="1:9" ht="13.5" customHeight="1">
      <c r="A28" s="61"/>
      <c r="B28" s="75" t="s">
        <v>32</v>
      </c>
      <c r="C28" s="76" t="s">
        <v>33</v>
      </c>
      <c r="D28" s="223">
        <v>4260000</v>
      </c>
      <c r="E28" s="223">
        <v>7226330</v>
      </c>
      <c r="F28" s="223">
        <v>7124780.67</v>
      </c>
      <c r="G28" s="224">
        <f t="shared" si="0"/>
        <v>167.24837253521127</v>
      </c>
      <c r="H28" s="224">
        <f t="shared" si="1"/>
        <v>98.59473162725753</v>
      </c>
      <c r="I28" s="61"/>
    </row>
    <row r="29" spans="1:9" ht="44.25" customHeight="1">
      <c r="A29" s="61"/>
      <c r="B29" s="73" t="s">
        <v>36</v>
      </c>
      <c r="C29" s="74" t="s">
        <v>37</v>
      </c>
      <c r="D29" s="221">
        <f>SUM(D30)</f>
        <v>1500000</v>
      </c>
      <c r="E29" s="221">
        <f>SUM(E30)</f>
        <v>1649700</v>
      </c>
      <c r="F29" s="221">
        <f>SUM(F30)</f>
        <v>1554630.34</v>
      </c>
      <c r="G29" s="222">
        <f t="shared" si="0"/>
        <v>103.64202266666666</v>
      </c>
      <c r="H29" s="222">
        <f t="shared" si="1"/>
        <v>94.23715463417591</v>
      </c>
      <c r="I29" s="61"/>
    </row>
    <row r="30" spans="1:9" ht="15" customHeight="1">
      <c r="A30" s="61"/>
      <c r="B30" s="75" t="s">
        <v>32</v>
      </c>
      <c r="C30" s="76" t="s">
        <v>33</v>
      </c>
      <c r="D30" s="223">
        <v>1500000</v>
      </c>
      <c r="E30" s="223">
        <v>1649700</v>
      </c>
      <c r="F30" s="223">
        <v>1554630.34</v>
      </c>
      <c r="G30" s="224">
        <f t="shared" si="0"/>
        <v>103.64202266666666</v>
      </c>
      <c r="H30" s="224">
        <f t="shared" si="1"/>
        <v>94.23715463417591</v>
      </c>
      <c r="I30" s="61"/>
    </row>
    <row r="31" spans="1:9" ht="31.5" customHeight="1">
      <c r="A31" s="61"/>
      <c r="B31" s="73" t="s">
        <v>38</v>
      </c>
      <c r="C31" s="74" t="s">
        <v>39</v>
      </c>
      <c r="D31" s="221">
        <f>SUM(D32)</f>
        <v>1076600</v>
      </c>
      <c r="E31" s="221">
        <f>SUM(E32)</f>
        <v>1402100</v>
      </c>
      <c r="F31" s="221">
        <f>SUM(F32)</f>
        <v>1338495.72</v>
      </c>
      <c r="G31" s="222">
        <f t="shared" si="0"/>
        <v>124.32618614155675</v>
      </c>
      <c r="H31" s="222">
        <f t="shared" si="1"/>
        <v>95.46364168033664</v>
      </c>
      <c r="I31" s="61"/>
    </row>
    <row r="32" spans="1:9" ht="15" customHeight="1">
      <c r="A32" s="61"/>
      <c r="B32" s="75" t="s">
        <v>40</v>
      </c>
      <c r="C32" s="76" t="s">
        <v>41</v>
      </c>
      <c r="D32" s="223">
        <v>1076600</v>
      </c>
      <c r="E32" s="223">
        <v>1402100</v>
      </c>
      <c r="F32" s="223">
        <v>1338495.72</v>
      </c>
      <c r="G32" s="224">
        <f t="shared" si="0"/>
        <v>124.32618614155675</v>
      </c>
      <c r="H32" s="224">
        <f t="shared" si="1"/>
        <v>95.46364168033664</v>
      </c>
      <c r="I32" s="61"/>
    </row>
    <row r="33" spans="1:9" ht="23.25" customHeight="1">
      <c r="A33" s="61"/>
      <c r="B33" s="73" t="s">
        <v>42</v>
      </c>
      <c r="C33" s="74" t="s">
        <v>43</v>
      </c>
      <c r="D33" s="221">
        <f>SUM(D34)</f>
        <v>0</v>
      </c>
      <c r="E33" s="221">
        <f>SUM(E34)</f>
        <v>100000</v>
      </c>
      <c r="F33" s="221">
        <f>SUM(F34)</f>
        <v>100000</v>
      </c>
      <c r="G33" s="222">
        <v>0</v>
      </c>
      <c r="H33" s="222">
        <f t="shared" si="1"/>
        <v>100</v>
      </c>
      <c r="I33" s="61"/>
    </row>
    <row r="34" spans="1:9" ht="15" customHeight="1">
      <c r="A34" s="61"/>
      <c r="B34" s="75" t="s">
        <v>26</v>
      </c>
      <c r="C34" s="76" t="s">
        <v>27</v>
      </c>
      <c r="D34" s="223">
        <v>0</v>
      </c>
      <c r="E34" s="223">
        <v>100000</v>
      </c>
      <c r="F34" s="223">
        <v>100000</v>
      </c>
      <c r="G34" s="224">
        <v>0</v>
      </c>
      <c r="H34" s="224">
        <f t="shared" si="1"/>
        <v>100</v>
      </c>
      <c r="I34" s="61"/>
    </row>
    <row r="35" spans="1:9" ht="32.25" customHeight="1">
      <c r="A35" s="61"/>
      <c r="B35" s="73" t="s">
        <v>44</v>
      </c>
      <c r="C35" s="74" t="s">
        <v>45</v>
      </c>
      <c r="D35" s="221">
        <f>SUM(D36)</f>
        <v>0</v>
      </c>
      <c r="E35" s="221">
        <f>SUM(E36)</f>
        <v>3300</v>
      </c>
      <c r="F35" s="221">
        <f>SUM(F36)</f>
        <v>614.92</v>
      </c>
      <c r="G35" s="222">
        <v>0</v>
      </c>
      <c r="H35" s="222">
        <f t="shared" si="1"/>
        <v>18.633939393939393</v>
      </c>
      <c r="I35" s="61"/>
    </row>
    <row r="36" spans="1:9" ht="15" customHeight="1">
      <c r="A36" s="61"/>
      <c r="B36" s="75" t="s">
        <v>26</v>
      </c>
      <c r="C36" s="76" t="s">
        <v>27</v>
      </c>
      <c r="D36" s="223">
        <v>0</v>
      </c>
      <c r="E36" s="223">
        <v>3300</v>
      </c>
      <c r="F36" s="223">
        <v>614.92</v>
      </c>
      <c r="G36" s="224">
        <v>0</v>
      </c>
      <c r="H36" s="224">
        <f t="shared" si="1"/>
        <v>18.633939393939393</v>
      </c>
      <c r="I36" s="61"/>
    </row>
    <row r="37" spans="1:9" ht="32.25" customHeight="1">
      <c r="A37" s="61"/>
      <c r="B37" s="73" t="s">
        <v>46</v>
      </c>
      <c r="C37" s="74" t="s">
        <v>47</v>
      </c>
      <c r="D37" s="221">
        <f>SUM(D38)</f>
        <v>800000</v>
      </c>
      <c r="E37" s="221">
        <f>SUM(E38)</f>
        <v>800000</v>
      </c>
      <c r="F37" s="221">
        <f>SUM(F38)</f>
        <v>800000</v>
      </c>
      <c r="G37" s="222">
        <f t="shared" si="0"/>
        <v>100</v>
      </c>
      <c r="H37" s="222">
        <f t="shared" si="1"/>
        <v>100</v>
      </c>
      <c r="I37" s="61"/>
    </row>
    <row r="38" spans="1:9" ht="15" customHeight="1">
      <c r="A38" s="61"/>
      <c r="B38" s="75" t="s">
        <v>40</v>
      </c>
      <c r="C38" s="76" t="s">
        <v>41</v>
      </c>
      <c r="D38" s="223">
        <v>800000</v>
      </c>
      <c r="E38" s="223">
        <v>800000</v>
      </c>
      <c r="F38" s="223">
        <v>800000</v>
      </c>
      <c r="G38" s="224">
        <f t="shared" si="0"/>
        <v>100</v>
      </c>
      <c r="H38" s="224">
        <f t="shared" si="1"/>
        <v>100</v>
      </c>
      <c r="I38" s="61"/>
    </row>
    <row r="39" spans="1:9" ht="30" customHeight="1">
      <c r="A39" s="61"/>
      <c r="B39" s="73" t="s">
        <v>48</v>
      </c>
      <c r="C39" s="74" t="s">
        <v>49</v>
      </c>
      <c r="D39" s="221">
        <f>SUM(D40:D46)</f>
        <v>674800</v>
      </c>
      <c r="E39" s="221">
        <f>SUM(E40:E46)</f>
        <v>1791407</v>
      </c>
      <c r="F39" s="221">
        <f>SUM(F40:F46)</f>
        <v>1788592.7000000002</v>
      </c>
      <c r="G39" s="222">
        <f t="shared" si="0"/>
        <v>265.05523117960877</v>
      </c>
      <c r="H39" s="222">
        <f t="shared" si="1"/>
        <v>99.84290002216136</v>
      </c>
      <c r="I39" s="61"/>
    </row>
    <row r="40" spans="1:9" ht="15" customHeight="1">
      <c r="A40" s="61"/>
      <c r="B40" s="75" t="s">
        <v>6</v>
      </c>
      <c r="C40" s="76" t="s">
        <v>7</v>
      </c>
      <c r="D40" s="223">
        <v>533500</v>
      </c>
      <c r="E40" s="223">
        <v>1460422</v>
      </c>
      <c r="F40" s="223">
        <v>1460420.05</v>
      </c>
      <c r="G40" s="224">
        <f t="shared" si="0"/>
        <v>273.74321462043116</v>
      </c>
      <c r="H40" s="224">
        <f t="shared" si="1"/>
        <v>99.99986647694982</v>
      </c>
      <c r="I40" s="61"/>
    </row>
    <row r="41" spans="1:9" ht="15" customHeight="1">
      <c r="A41" s="61"/>
      <c r="B41" s="75" t="s">
        <v>8</v>
      </c>
      <c r="C41" s="76" t="s">
        <v>9</v>
      </c>
      <c r="D41" s="223">
        <v>117300</v>
      </c>
      <c r="E41" s="223">
        <v>272085</v>
      </c>
      <c r="F41" s="223">
        <v>270242.78</v>
      </c>
      <c r="G41" s="224">
        <f t="shared" si="0"/>
        <v>230.38600170502988</v>
      </c>
      <c r="H41" s="224">
        <f t="shared" si="1"/>
        <v>99.32292482128747</v>
      </c>
      <c r="I41" s="61"/>
    </row>
    <row r="42" spans="1:9" ht="15" customHeight="1">
      <c r="A42" s="61"/>
      <c r="B42" s="75" t="s">
        <v>10</v>
      </c>
      <c r="C42" s="76" t="s">
        <v>11</v>
      </c>
      <c r="D42" s="223">
        <v>4500</v>
      </c>
      <c r="E42" s="223">
        <v>42500</v>
      </c>
      <c r="F42" s="223">
        <v>42474</v>
      </c>
      <c r="G42" s="224">
        <f t="shared" si="0"/>
        <v>943.8666666666667</v>
      </c>
      <c r="H42" s="224">
        <f t="shared" si="1"/>
        <v>99.93882352941176</v>
      </c>
      <c r="I42" s="61"/>
    </row>
    <row r="43" spans="1:9" ht="15" customHeight="1">
      <c r="A43" s="61"/>
      <c r="B43" s="75" t="s">
        <v>12</v>
      </c>
      <c r="C43" s="76" t="s">
        <v>13</v>
      </c>
      <c r="D43" s="223">
        <v>3500</v>
      </c>
      <c r="E43" s="223">
        <v>10400</v>
      </c>
      <c r="F43" s="223">
        <v>10399.87</v>
      </c>
      <c r="G43" s="224">
        <f t="shared" si="0"/>
        <v>297.1391428571429</v>
      </c>
      <c r="H43" s="224">
        <f t="shared" si="1"/>
        <v>99.99875</v>
      </c>
      <c r="I43" s="61"/>
    </row>
    <row r="44" spans="1:9" ht="15" customHeight="1">
      <c r="A44" s="61"/>
      <c r="B44" s="75" t="s">
        <v>16</v>
      </c>
      <c r="C44" s="76" t="s">
        <v>17</v>
      </c>
      <c r="D44" s="223">
        <v>7200</v>
      </c>
      <c r="E44" s="223">
        <v>4000</v>
      </c>
      <c r="F44" s="223">
        <v>3934.28</v>
      </c>
      <c r="G44" s="224">
        <f t="shared" si="0"/>
        <v>54.64277777777779</v>
      </c>
      <c r="H44" s="224">
        <f t="shared" si="1"/>
        <v>98.357</v>
      </c>
      <c r="I44" s="61"/>
    </row>
    <row r="45" spans="1:9" ht="15" customHeight="1">
      <c r="A45" s="61"/>
      <c r="B45" s="75" t="s">
        <v>18</v>
      </c>
      <c r="C45" s="76" t="s">
        <v>19</v>
      </c>
      <c r="D45" s="223">
        <v>2000</v>
      </c>
      <c r="E45" s="223">
        <v>2000</v>
      </c>
      <c r="F45" s="223">
        <v>1121.72</v>
      </c>
      <c r="G45" s="224">
        <f t="shared" si="0"/>
        <v>56.086000000000006</v>
      </c>
      <c r="H45" s="224">
        <f t="shared" si="1"/>
        <v>56.086000000000006</v>
      </c>
      <c r="I45" s="61"/>
    </row>
    <row r="46" spans="1:9" ht="15" customHeight="1">
      <c r="A46" s="61"/>
      <c r="B46" s="75" t="s">
        <v>20</v>
      </c>
      <c r="C46" s="76" t="s">
        <v>21</v>
      </c>
      <c r="D46" s="223">
        <v>6800</v>
      </c>
      <c r="E46" s="223">
        <v>0</v>
      </c>
      <c r="F46" s="223">
        <v>0</v>
      </c>
      <c r="G46" s="224">
        <f t="shared" si="0"/>
        <v>0</v>
      </c>
      <c r="H46" s="224">
        <v>0</v>
      </c>
      <c r="I46" s="61"/>
    </row>
    <row r="47" spans="1:9" ht="58.5" customHeight="1">
      <c r="A47" s="61"/>
      <c r="B47" s="77" t="s">
        <v>372</v>
      </c>
      <c r="C47" s="74" t="s">
        <v>371</v>
      </c>
      <c r="D47" s="221">
        <f>SUM(D48)</f>
        <v>0</v>
      </c>
      <c r="E47" s="221">
        <f>SUM(E48)</f>
        <v>192000</v>
      </c>
      <c r="F47" s="221">
        <f>SUM(F48)</f>
        <v>190400</v>
      </c>
      <c r="G47" s="222">
        <v>0</v>
      </c>
      <c r="H47" s="222">
        <f>F47/E47*100</f>
        <v>99.16666666666667</v>
      </c>
      <c r="I47" s="61"/>
    </row>
    <row r="48" spans="1:9" ht="15" customHeight="1">
      <c r="A48" s="61"/>
      <c r="B48" s="75" t="s">
        <v>26</v>
      </c>
      <c r="C48" s="76" t="s">
        <v>27</v>
      </c>
      <c r="D48" s="223">
        <v>0</v>
      </c>
      <c r="E48" s="223">
        <v>192000</v>
      </c>
      <c r="F48" s="223">
        <v>190400</v>
      </c>
      <c r="G48" s="224">
        <v>0</v>
      </c>
      <c r="H48" s="224">
        <f>F48/E48*100</f>
        <v>99.16666666666667</v>
      </c>
      <c r="I48" s="61"/>
    </row>
    <row r="49" spans="1:9" ht="76.5" customHeight="1">
      <c r="A49" s="61"/>
      <c r="B49" s="77" t="s">
        <v>373</v>
      </c>
      <c r="C49" s="74" t="s">
        <v>374</v>
      </c>
      <c r="D49" s="221">
        <f>SUM(D50)</f>
        <v>0</v>
      </c>
      <c r="E49" s="221">
        <f>SUM(E50)</f>
        <v>438000</v>
      </c>
      <c r="F49" s="221">
        <f>SUM(F50)</f>
        <v>428426.77</v>
      </c>
      <c r="G49" s="222">
        <v>0</v>
      </c>
      <c r="H49" s="222">
        <f>F49/E49*100</f>
        <v>97.81433105022832</v>
      </c>
      <c r="I49" s="61"/>
    </row>
    <row r="50" spans="1:9" ht="15" customHeight="1">
      <c r="A50" s="61"/>
      <c r="B50" s="75" t="s">
        <v>40</v>
      </c>
      <c r="C50" s="76" t="s">
        <v>41</v>
      </c>
      <c r="D50" s="223">
        <v>0</v>
      </c>
      <c r="E50" s="223">
        <v>438000</v>
      </c>
      <c r="F50" s="223">
        <v>428426.77</v>
      </c>
      <c r="G50" s="224">
        <v>0</v>
      </c>
      <c r="H50" s="224">
        <f>F50/E50*100</f>
        <v>97.81433105022832</v>
      </c>
      <c r="I50" s="61"/>
    </row>
    <row r="51" spans="1:9" ht="32.25" customHeight="1">
      <c r="A51" s="61"/>
      <c r="B51" s="73" t="s">
        <v>50</v>
      </c>
      <c r="C51" s="74" t="s">
        <v>51</v>
      </c>
      <c r="D51" s="221">
        <f>SUM(D52)</f>
        <v>8486300</v>
      </c>
      <c r="E51" s="221">
        <f>SUM(E52)</f>
        <v>9847742</v>
      </c>
      <c r="F51" s="221">
        <f>SUM(F52)</f>
        <v>9844860.57</v>
      </c>
      <c r="G51" s="222">
        <f t="shared" si="0"/>
        <v>116.00886805792867</v>
      </c>
      <c r="H51" s="222">
        <f t="shared" si="1"/>
        <v>99.97074019607743</v>
      </c>
      <c r="I51" s="61"/>
    </row>
    <row r="52" spans="1:9" ht="15" customHeight="1">
      <c r="A52" s="61"/>
      <c r="B52" s="75" t="s">
        <v>32</v>
      </c>
      <c r="C52" s="76" t="s">
        <v>33</v>
      </c>
      <c r="D52" s="223">
        <v>8486300</v>
      </c>
      <c r="E52" s="223">
        <v>9847742</v>
      </c>
      <c r="F52" s="223">
        <v>9844860.57</v>
      </c>
      <c r="G52" s="224">
        <f t="shared" si="0"/>
        <v>116.00886805792867</v>
      </c>
      <c r="H52" s="224">
        <f t="shared" si="1"/>
        <v>99.97074019607743</v>
      </c>
      <c r="I52" s="61"/>
    </row>
    <row r="53" spans="1:9" ht="31.5" customHeight="1">
      <c r="A53" s="61"/>
      <c r="B53" s="73" t="s">
        <v>52</v>
      </c>
      <c r="C53" s="74" t="s">
        <v>53</v>
      </c>
      <c r="D53" s="221">
        <f>SUM(D54:D55)</f>
        <v>1000000</v>
      </c>
      <c r="E53" s="221">
        <f>SUM(E54:E55)</f>
        <v>1061710</v>
      </c>
      <c r="F53" s="221">
        <f>SUM(F54:F55)</f>
        <v>1022044.52</v>
      </c>
      <c r="G53" s="222">
        <f t="shared" si="0"/>
        <v>102.20445200000002</v>
      </c>
      <c r="H53" s="222">
        <f t="shared" si="1"/>
        <v>96.264000527451</v>
      </c>
      <c r="I53" s="61"/>
    </row>
    <row r="54" spans="1:9" ht="15" customHeight="1">
      <c r="A54" s="61"/>
      <c r="B54" s="75" t="s">
        <v>26</v>
      </c>
      <c r="C54" s="76" t="s">
        <v>27</v>
      </c>
      <c r="D54" s="223">
        <v>0</v>
      </c>
      <c r="E54" s="223">
        <v>102355</v>
      </c>
      <c r="F54" s="223">
        <v>80335</v>
      </c>
      <c r="G54" s="224">
        <v>0</v>
      </c>
      <c r="H54" s="224">
        <f t="shared" si="1"/>
        <v>78.48663963655903</v>
      </c>
      <c r="I54" s="61"/>
    </row>
    <row r="55" spans="1:9" ht="15" customHeight="1">
      <c r="A55" s="61"/>
      <c r="B55" s="75" t="s">
        <v>40</v>
      </c>
      <c r="C55" s="76" t="s">
        <v>41</v>
      </c>
      <c r="D55" s="223">
        <v>1000000</v>
      </c>
      <c r="E55" s="223">
        <v>959355</v>
      </c>
      <c r="F55" s="223">
        <v>941709.52</v>
      </c>
      <c r="G55" s="224">
        <f t="shared" si="0"/>
        <v>94.170952</v>
      </c>
      <c r="H55" s="224">
        <f t="shared" si="1"/>
        <v>98.16069338253305</v>
      </c>
      <c r="I55" s="61"/>
    </row>
    <row r="56" spans="1:9" ht="30" customHeight="1">
      <c r="A56" s="61"/>
      <c r="B56" s="73" t="s">
        <v>54</v>
      </c>
      <c r="C56" s="74" t="s">
        <v>55</v>
      </c>
      <c r="D56" s="221">
        <f>SUM(D57)</f>
        <v>1000000</v>
      </c>
      <c r="E56" s="221">
        <f>SUM(E57)</f>
        <v>2520000</v>
      </c>
      <c r="F56" s="221">
        <f>SUM(F57)</f>
        <v>2520000</v>
      </c>
      <c r="G56" s="222">
        <f t="shared" si="0"/>
        <v>252</v>
      </c>
      <c r="H56" s="222">
        <f t="shared" si="1"/>
        <v>100</v>
      </c>
      <c r="I56" s="61"/>
    </row>
    <row r="57" spans="1:9" ht="15" customHeight="1">
      <c r="A57" s="61"/>
      <c r="B57" s="75" t="s">
        <v>32</v>
      </c>
      <c r="C57" s="76" t="s">
        <v>33</v>
      </c>
      <c r="D57" s="223">
        <v>1000000</v>
      </c>
      <c r="E57" s="223">
        <v>2520000</v>
      </c>
      <c r="F57" s="223">
        <v>2520000</v>
      </c>
      <c r="G57" s="224">
        <f t="shared" si="0"/>
        <v>252</v>
      </c>
      <c r="H57" s="224">
        <f t="shared" si="1"/>
        <v>100</v>
      </c>
      <c r="I57" s="61"/>
    </row>
    <row r="58" spans="1:9" ht="31.5" customHeight="1">
      <c r="A58" s="61"/>
      <c r="B58" s="77" t="s">
        <v>405</v>
      </c>
      <c r="C58" s="74" t="s">
        <v>406</v>
      </c>
      <c r="D58" s="221">
        <f>SUM(D59)</f>
        <v>0</v>
      </c>
      <c r="E58" s="221">
        <f>SUM(E59)</f>
        <v>45000</v>
      </c>
      <c r="F58" s="221">
        <f>SUM(F59)</f>
        <v>44969.84</v>
      </c>
      <c r="G58" s="222">
        <v>0</v>
      </c>
      <c r="H58" s="222">
        <f t="shared" si="1"/>
        <v>99.93297777777777</v>
      </c>
      <c r="I58" s="61"/>
    </row>
    <row r="59" spans="1:9" ht="15" customHeight="1">
      <c r="A59" s="61"/>
      <c r="B59" s="75" t="s">
        <v>32</v>
      </c>
      <c r="C59" s="76" t="s">
        <v>33</v>
      </c>
      <c r="D59" s="223">
        <v>0</v>
      </c>
      <c r="E59" s="223">
        <v>45000</v>
      </c>
      <c r="F59" s="223">
        <v>44969.84</v>
      </c>
      <c r="G59" s="224">
        <v>0</v>
      </c>
      <c r="H59" s="224">
        <f t="shared" si="1"/>
        <v>99.93297777777777</v>
      </c>
      <c r="I59" s="61"/>
    </row>
    <row r="60" spans="1:9" ht="15" customHeight="1">
      <c r="A60" s="61"/>
      <c r="B60" s="86" t="s">
        <v>56</v>
      </c>
      <c r="C60" s="74" t="s">
        <v>57</v>
      </c>
      <c r="D60" s="221">
        <f>SUM(D61)</f>
        <v>8625000</v>
      </c>
      <c r="E60" s="221">
        <f>SUM(E61)</f>
        <v>19101813</v>
      </c>
      <c r="F60" s="221">
        <f>SUM(F61)</f>
        <v>18820861.72</v>
      </c>
      <c r="G60" s="222">
        <f>F60/D60*100</f>
        <v>218.2128895072464</v>
      </c>
      <c r="H60" s="222">
        <f>F60/E60*100</f>
        <v>98.52919050144612</v>
      </c>
      <c r="I60" s="61"/>
    </row>
    <row r="61" spans="1:9" ht="15" customHeight="1">
      <c r="A61" s="61"/>
      <c r="B61" s="75" t="s">
        <v>32</v>
      </c>
      <c r="C61" s="76" t="s">
        <v>33</v>
      </c>
      <c r="D61" s="223">
        <v>8625000</v>
      </c>
      <c r="E61" s="223">
        <v>19101813</v>
      </c>
      <c r="F61" s="223">
        <v>18820861.72</v>
      </c>
      <c r="G61" s="224">
        <f>F61/D61*100</f>
        <v>218.2128895072464</v>
      </c>
      <c r="H61" s="224">
        <f>F61/E61*100</f>
        <v>98.52919050144612</v>
      </c>
      <c r="I61" s="61"/>
    </row>
    <row r="62" spans="1:9" ht="107.25" customHeight="1">
      <c r="A62" s="61"/>
      <c r="B62" s="77" t="s">
        <v>407</v>
      </c>
      <c r="C62" s="74" t="s">
        <v>408</v>
      </c>
      <c r="D62" s="221">
        <f>SUM(D63)</f>
        <v>0</v>
      </c>
      <c r="E62" s="221">
        <f>SUM(E63)</f>
        <v>31200</v>
      </c>
      <c r="F62" s="221">
        <f>SUM(F63)</f>
        <v>31200</v>
      </c>
      <c r="G62" s="222">
        <v>0</v>
      </c>
      <c r="H62" s="222">
        <f>F62/E62*100</f>
        <v>100</v>
      </c>
      <c r="I62" s="61"/>
    </row>
    <row r="63" spans="1:9" ht="15" customHeight="1">
      <c r="A63" s="61"/>
      <c r="B63" s="75" t="s">
        <v>32</v>
      </c>
      <c r="C63" s="76" t="s">
        <v>33</v>
      </c>
      <c r="D63" s="223">
        <v>0</v>
      </c>
      <c r="E63" s="223">
        <v>31200</v>
      </c>
      <c r="F63" s="223">
        <v>31200</v>
      </c>
      <c r="G63" s="224">
        <v>0</v>
      </c>
      <c r="H63" s="224">
        <f>F63/E63*100</f>
        <v>100</v>
      </c>
      <c r="I63" s="61"/>
    </row>
    <row r="64" spans="1:9" ht="15" customHeight="1">
      <c r="A64" s="61"/>
      <c r="B64" s="73" t="s">
        <v>58</v>
      </c>
      <c r="C64" s="74" t="s">
        <v>59</v>
      </c>
      <c r="D64" s="221">
        <f>SUM(D65)</f>
        <v>120000</v>
      </c>
      <c r="E64" s="221">
        <f>SUM(E65)</f>
        <v>85470</v>
      </c>
      <c r="F64" s="221">
        <f>SUM(F65)</f>
        <v>71970</v>
      </c>
      <c r="G64" s="222">
        <f t="shared" si="0"/>
        <v>59.975</v>
      </c>
      <c r="H64" s="222">
        <f t="shared" si="1"/>
        <v>84.2049842049842</v>
      </c>
      <c r="I64" s="61"/>
    </row>
    <row r="65" spans="1:9" ht="15" customHeight="1">
      <c r="A65" s="61"/>
      <c r="B65" s="75" t="s">
        <v>26</v>
      </c>
      <c r="C65" s="76" t="s">
        <v>27</v>
      </c>
      <c r="D65" s="223">
        <v>120000</v>
      </c>
      <c r="E65" s="223">
        <v>85470</v>
      </c>
      <c r="F65" s="223">
        <v>71970</v>
      </c>
      <c r="G65" s="224">
        <f t="shared" si="0"/>
        <v>59.975</v>
      </c>
      <c r="H65" s="224">
        <f t="shared" si="1"/>
        <v>84.2049842049842</v>
      </c>
      <c r="I65" s="61"/>
    </row>
    <row r="66" spans="1:9" ht="47.25" customHeight="1">
      <c r="A66" s="61"/>
      <c r="B66" s="73" t="s">
        <v>60</v>
      </c>
      <c r="C66" s="74" t="s">
        <v>61</v>
      </c>
      <c r="D66" s="221">
        <f>SUM(D67)</f>
        <v>500000</v>
      </c>
      <c r="E66" s="221">
        <f>SUM(E67)</f>
        <v>1578959</v>
      </c>
      <c r="F66" s="221">
        <f>SUM(F67)</f>
        <v>1486982.14</v>
      </c>
      <c r="G66" s="222">
        <f t="shared" si="0"/>
        <v>297.39642799999996</v>
      </c>
      <c r="H66" s="222">
        <f t="shared" si="1"/>
        <v>94.17484177866555</v>
      </c>
      <c r="I66" s="61"/>
    </row>
    <row r="67" spans="1:9" ht="15" customHeight="1">
      <c r="A67" s="61"/>
      <c r="B67" s="75" t="s">
        <v>32</v>
      </c>
      <c r="C67" s="76" t="s">
        <v>33</v>
      </c>
      <c r="D67" s="223">
        <v>500000</v>
      </c>
      <c r="E67" s="223">
        <v>1578959</v>
      </c>
      <c r="F67" s="223">
        <v>1486982.14</v>
      </c>
      <c r="G67" s="224">
        <f t="shared" si="0"/>
        <v>297.39642799999996</v>
      </c>
      <c r="H67" s="224">
        <f t="shared" si="1"/>
        <v>94.17484177866555</v>
      </c>
      <c r="I67" s="61"/>
    </row>
    <row r="68" spans="1:9" ht="22.5" customHeight="1">
      <c r="A68" s="61"/>
      <c r="B68" s="73" t="s">
        <v>62</v>
      </c>
      <c r="C68" s="74" t="s">
        <v>63</v>
      </c>
      <c r="D68" s="221">
        <f>SUM(D69)</f>
        <v>30000</v>
      </c>
      <c r="E68" s="221">
        <f>SUM(E69)</f>
        <v>0</v>
      </c>
      <c r="F68" s="221">
        <f>SUM(F69)</f>
        <v>0</v>
      </c>
      <c r="G68" s="222">
        <f t="shared" si="0"/>
        <v>0</v>
      </c>
      <c r="H68" s="222">
        <v>0</v>
      </c>
      <c r="I68" s="61"/>
    </row>
    <row r="69" spans="1:9" ht="15" customHeight="1">
      <c r="A69" s="61"/>
      <c r="B69" s="75" t="s">
        <v>32</v>
      </c>
      <c r="C69" s="76" t="s">
        <v>33</v>
      </c>
      <c r="D69" s="223">
        <v>30000</v>
      </c>
      <c r="E69" s="223">
        <v>0</v>
      </c>
      <c r="F69" s="223">
        <v>0</v>
      </c>
      <c r="G69" s="224">
        <f t="shared" si="0"/>
        <v>0</v>
      </c>
      <c r="H69" s="224">
        <v>0</v>
      </c>
      <c r="I69" s="61"/>
    </row>
    <row r="70" spans="1:9" ht="43.5" customHeight="1">
      <c r="A70" s="61"/>
      <c r="B70" s="77" t="s">
        <v>375</v>
      </c>
      <c r="C70" s="74" t="s">
        <v>376</v>
      </c>
      <c r="D70" s="221">
        <f>SUM(D71)</f>
        <v>0</v>
      </c>
      <c r="E70" s="221">
        <f>SUM(E71)</f>
        <v>250000</v>
      </c>
      <c r="F70" s="221">
        <f>SUM(F71)</f>
        <v>250000</v>
      </c>
      <c r="G70" s="222">
        <v>0</v>
      </c>
      <c r="H70" s="222">
        <f>F70/E70*100</f>
        <v>100</v>
      </c>
      <c r="I70" s="61"/>
    </row>
    <row r="71" spans="1:9" ht="15" customHeight="1">
      <c r="A71" s="61"/>
      <c r="B71" s="75">
        <v>2240</v>
      </c>
      <c r="C71" s="76" t="s">
        <v>13</v>
      </c>
      <c r="D71" s="223">
        <v>0</v>
      </c>
      <c r="E71" s="223">
        <v>250000</v>
      </c>
      <c r="F71" s="223">
        <v>250000</v>
      </c>
      <c r="G71" s="224">
        <v>0</v>
      </c>
      <c r="H71" s="224">
        <f>F71/E71*100</f>
        <v>100</v>
      </c>
      <c r="I71" s="61"/>
    </row>
    <row r="72" spans="1:9" ht="31.5" customHeight="1">
      <c r="A72" s="61"/>
      <c r="B72" s="73" t="s">
        <v>64</v>
      </c>
      <c r="C72" s="74" t="s">
        <v>65</v>
      </c>
      <c r="D72" s="221">
        <f>SUM(D73)</f>
        <v>60000</v>
      </c>
      <c r="E72" s="221">
        <f>SUM(E73)</f>
        <v>60000</v>
      </c>
      <c r="F72" s="221">
        <f>SUM(F73)</f>
        <v>0</v>
      </c>
      <c r="G72" s="222">
        <f t="shared" si="0"/>
        <v>0</v>
      </c>
      <c r="H72" s="222">
        <v>0</v>
      </c>
      <c r="I72" s="61"/>
    </row>
    <row r="73" spans="1:9" ht="15" customHeight="1">
      <c r="A73" s="61"/>
      <c r="B73" s="75" t="s">
        <v>28</v>
      </c>
      <c r="C73" s="76" t="s">
        <v>29</v>
      </c>
      <c r="D73" s="223">
        <v>60000</v>
      </c>
      <c r="E73" s="223">
        <v>60000</v>
      </c>
      <c r="F73" s="223">
        <v>0</v>
      </c>
      <c r="G73" s="224">
        <f t="shared" si="0"/>
        <v>0</v>
      </c>
      <c r="H73" s="224">
        <v>0</v>
      </c>
      <c r="I73" s="61"/>
    </row>
    <row r="74" spans="1:9" ht="21" customHeight="1">
      <c r="A74" s="61"/>
      <c r="B74" s="73" t="s">
        <v>66</v>
      </c>
      <c r="C74" s="74" t="s">
        <v>67</v>
      </c>
      <c r="D74" s="221">
        <f>SUM(D75)</f>
        <v>50000</v>
      </c>
      <c r="E74" s="221">
        <f>SUM(E75)</f>
        <v>147644.65</v>
      </c>
      <c r="F74" s="221">
        <f>SUM(F75)</f>
        <v>147644.65</v>
      </c>
      <c r="G74" s="222">
        <f t="shared" si="0"/>
        <v>295.2893</v>
      </c>
      <c r="H74" s="222">
        <f t="shared" si="1"/>
        <v>100</v>
      </c>
      <c r="I74" s="61"/>
    </row>
    <row r="75" spans="1:9" ht="15" customHeight="1">
      <c r="A75" s="61"/>
      <c r="B75" s="75" t="s">
        <v>32</v>
      </c>
      <c r="C75" s="76" t="s">
        <v>33</v>
      </c>
      <c r="D75" s="223">
        <v>50000</v>
      </c>
      <c r="E75" s="223">
        <v>147644.65</v>
      </c>
      <c r="F75" s="223">
        <v>147644.65</v>
      </c>
      <c r="G75" s="224">
        <f t="shared" si="0"/>
        <v>295.2893</v>
      </c>
      <c r="H75" s="224">
        <f t="shared" si="1"/>
        <v>100</v>
      </c>
      <c r="I75" s="61"/>
    </row>
    <row r="76" spans="1:9" ht="24" customHeight="1">
      <c r="A76" s="61"/>
      <c r="B76" s="73" t="s">
        <v>68</v>
      </c>
      <c r="C76" s="74" t="s">
        <v>69</v>
      </c>
      <c r="D76" s="221">
        <f>SUM(D77)</f>
        <v>0</v>
      </c>
      <c r="E76" s="221">
        <f>SUM(E77)</f>
        <v>50000</v>
      </c>
      <c r="F76" s="221">
        <f>SUM(F77)</f>
        <v>49786</v>
      </c>
      <c r="G76" s="222">
        <v>0</v>
      </c>
      <c r="H76" s="222">
        <f t="shared" si="1"/>
        <v>99.572</v>
      </c>
      <c r="I76" s="61"/>
    </row>
    <row r="77" spans="1:9" ht="15" customHeight="1">
      <c r="A77" s="61"/>
      <c r="B77" s="75" t="s">
        <v>26</v>
      </c>
      <c r="C77" s="76" t="s">
        <v>27</v>
      </c>
      <c r="D77" s="223">
        <v>0</v>
      </c>
      <c r="E77" s="223">
        <v>50000</v>
      </c>
      <c r="F77" s="223">
        <v>49786</v>
      </c>
      <c r="G77" s="224">
        <v>0</v>
      </c>
      <c r="H77" s="224">
        <f t="shared" si="1"/>
        <v>99.572</v>
      </c>
      <c r="I77" s="61"/>
    </row>
    <row r="78" spans="1:9" ht="33.75" customHeight="1">
      <c r="A78" s="61"/>
      <c r="B78" s="73" t="s">
        <v>70</v>
      </c>
      <c r="C78" s="74" t="s">
        <v>71</v>
      </c>
      <c r="D78" s="221">
        <f>SUM(D79)</f>
        <v>165000</v>
      </c>
      <c r="E78" s="221">
        <f>SUM(E79)</f>
        <v>424618.9</v>
      </c>
      <c r="F78" s="221">
        <f>SUM(F79)</f>
        <v>424618.9</v>
      </c>
      <c r="G78" s="222">
        <f t="shared" si="0"/>
        <v>257.3447878787879</v>
      </c>
      <c r="H78" s="222">
        <f t="shared" si="1"/>
        <v>100</v>
      </c>
      <c r="I78" s="61"/>
    </row>
    <row r="79" spans="1:9" ht="15" customHeight="1">
      <c r="A79" s="61"/>
      <c r="B79" s="75" t="s">
        <v>32</v>
      </c>
      <c r="C79" s="76" t="s">
        <v>33</v>
      </c>
      <c r="D79" s="223">
        <v>165000</v>
      </c>
      <c r="E79" s="223">
        <v>424618.9</v>
      </c>
      <c r="F79" s="223">
        <v>424618.9</v>
      </c>
      <c r="G79" s="224">
        <f t="shared" si="0"/>
        <v>257.3447878787879</v>
      </c>
      <c r="H79" s="224">
        <f t="shared" si="1"/>
        <v>100</v>
      </c>
      <c r="I79" s="61"/>
    </row>
    <row r="80" spans="1:9" ht="47.25" customHeight="1">
      <c r="A80" s="61"/>
      <c r="B80" s="77" t="s">
        <v>409</v>
      </c>
      <c r="C80" s="74" t="s">
        <v>410</v>
      </c>
      <c r="D80" s="221">
        <f>SUM(D81)</f>
        <v>0</v>
      </c>
      <c r="E80" s="221">
        <f>SUM(E81)</f>
        <v>70000</v>
      </c>
      <c r="F80" s="221">
        <f>SUM(F81)</f>
        <v>69982</v>
      </c>
      <c r="G80" s="222">
        <v>0</v>
      </c>
      <c r="H80" s="222">
        <f t="shared" si="1"/>
        <v>99.97428571428571</v>
      </c>
      <c r="I80" s="61"/>
    </row>
    <row r="81" spans="1:9" ht="27.75" customHeight="1">
      <c r="A81" s="61"/>
      <c r="B81" s="75">
        <v>2620</v>
      </c>
      <c r="C81" s="76" t="s">
        <v>411</v>
      </c>
      <c r="D81" s="223">
        <v>0</v>
      </c>
      <c r="E81" s="223">
        <v>70000</v>
      </c>
      <c r="F81" s="223">
        <v>69982</v>
      </c>
      <c r="G81" s="224">
        <v>0</v>
      </c>
      <c r="H81" s="224">
        <f t="shared" si="1"/>
        <v>99.97428571428571</v>
      </c>
      <c r="I81" s="61"/>
    </row>
    <row r="82" spans="1:9" ht="19.5" customHeight="1">
      <c r="A82" s="61"/>
      <c r="B82" s="73" t="s">
        <v>72</v>
      </c>
      <c r="C82" s="74" t="s">
        <v>73</v>
      </c>
      <c r="D82" s="221">
        <f>D83+D87+D103+D121+D124+D132+D141+D145+D155+D158+D174+D180+D118+D167+D169+D177</f>
        <v>166586515</v>
      </c>
      <c r="E82" s="221">
        <f>E83+E87+E103+E121+E124+E132+E141+E145+E155+E158+E174+E180+E118+E167+E169+E177</f>
        <v>191577393.99</v>
      </c>
      <c r="F82" s="221">
        <f>F83+F87+F103+F121+F124+F132+F141+F145+F155+F158+F174+F180+F118+F167+F169+F177</f>
        <v>181452424.54000002</v>
      </c>
      <c r="G82" s="222">
        <f t="shared" si="0"/>
        <v>108.9238372865895</v>
      </c>
      <c r="H82" s="222">
        <f t="shared" si="1"/>
        <v>94.71494562112662</v>
      </c>
      <c r="I82" s="61"/>
    </row>
    <row r="83" spans="1:9" ht="47.25" customHeight="1">
      <c r="A83" s="61"/>
      <c r="B83" s="73" t="s">
        <v>74</v>
      </c>
      <c r="C83" s="74" t="s">
        <v>75</v>
      </c>
      <c r="D83" s="221">
        <f>SUM(D84:D86)</f>
        <v>822408</v>
      </c>
      <c r="E83" s="221">
        <f>SUM(E84:E86)</f>
        <v>877908</v>
      </c>
      <c r="F83" s="221">
        <f>SUM(F84:F86)</f>
        <v>877442.44</v>
      </c>
      <c r="G83" s="222">
        <f t="shared" si="0"/>
        <v>106.69186583788095</v>
      </c>
      <c r="H83" s="222">
        <f t="shared" si="1"/>
        <v>99.94696938631382</v>
      </c>
      <c r="I83" s="61"/>
    </row>
    <row r="84" spans="1:9" ht="15" customHeight="1">
      <c r="A84" s="61"/>
      <c r="B84" s="75" t="s">
        <v>6</v>
      </c>
      <c r="C84" s="76" t="s">
        <v>7</v>
      </c>
      <c r="D84" s="223">
        <v>674100</v>
      </c>
      <c r="E84" s="223">
        <v>715500</v>
      </c>
      <c r="F84" s="223">
        <v>715408.09</v>
      </c>
      <c r="G84" s="224">
        <f aca="true" t="shared" si="2" ref="G84:G151">F84/D84*100</f>
        <v>106.1278875537754</v>
      </c>
      <c r="H84" s="224">
        <f aca="true" t="shared" si="3" ref="H84:H151">F84/E84*100</f>
        <v>99.98715443745631</v>
      </c>
      <c r="I84" s="61"/>
    </row>
    <row r="85" spans="1:9" ht="15" customHeight="1">
      <c r="A85" s="61"/>
      <c r="B85" s="75" t="s">
        <v>8</v>
      </c>
      <c r="C85" s="76" t="s">
        <v>9</v>
      </c>
      <c r="D85" s="223">
        <v>148308</v>
      </c>
      <c r="E85" s="223">
        <v>161688</v>
      </c>
      <c r="F85" s="223">
        <v>161314.35</v>
      </c>
      <c r="G85" s="224">
        <f>F85/D85*100</f>
        <v>108.76982361032445</v>
      </c>
      <c r="H85" s="224">
        <f>F85/E85*100</f>
        <v>99.76890678343476</v>
      </c>
      <c r="I85" s="61"/>
    </row>
    <row r="86" spans="1:9" ht="15" customHeight="1">
      <c r="A86" s="61"/>
      <c r="B86" s="75" t="s">
        <v>14</v>
      </c>
      <c r="C86" s="76" t="s">
        <v>15</v>
      </c>
      <c r="D86" s="223">
        <v>0</v>
      </c>
      <c r="E86" s="223">
        <v>720</v>
      </c>
      <c r="F86" s="223">
        <v>720</v>
      </c>
      <c r="G86" s="224">
        <v>0</v>
      </c>
      <c r="H86" s="224">
        <f>F86/E86*100</f>
        <v>100</v>
      </c>
      <c r="I86" s="61"/>
    </row>
    <row r="87" spans="1:9" ht="15" customHeight="1">
      <c r="A87" s="61"/>
      <c r="B87" s="73" t="s">
        <v>76</v>
      </c>
      <c r="C87" s="74" t="s">
        <v>77</v>
      </c>
      <c r="D87" s="221">
        <f>SUM(D88:D102)</f>
        <v>21774400</v>
      </c>
      <c r="E87" s="221">
        <f>SUM(E88:E102)</f>
        <v>29463122.43</v>
      </c>
      <c r="F87" s="221">
        <f>SUM(F88:F102)</f>
        <v>28545750.94</v>
      </c>
      <c r="G87" s="222">
        <f t="shared" si="2"/>
        <v>131.09776131604085</v>
      </c>
      <c r="H87" s="222">
        <f t="shared" si="3"/>
        <v>96.88637383162786</v>
      </c>
      <c r="I87" s="61"/>
    </row>
    <row r="88" spans="1:9" ht="15" customHeight="1">
      <c r="A88" s="61"/>
      <c r="B88" s="75" t="s">
        <v>6</v>
      </c>
      <c r="C88" s="76" t="s">
        <v>7</v>
      </c>
      <c r="D88" s="223">
        <v>16755000</v>
      </c>
      <c r="E88" s="223">
        <v>19621000</v>
      </c>
      <c r="F88" s="223">
        <v>19588937.68</v>
      </c>
      <c r="G88" s="224">
        <f t="shared" si="2"/>
        <v>116.9139819755297</v>
      </c>
      <c r="H88" s="224">
        <f t="shared" si="3"/>
        <v>99.8365918148922</v>
      </c>
      <c r="I88" s="61"/>
    </row>
    <row r="89" spans="1:9" ht="15" customHeight="1">
      <c r="A89" s="61"/>
      <c r="B89" s="75" t="s">
        <v>8</v>
      </c>
      <c r="C89" s="76" t="s">
        <v>9</v>
      </c>
      <c r="D89" s="223">
        <v>3686000</v>
      </c>
      <c r="E89" s="223">
        <v>4136550</v>
      </c>
      <c r="F89" s="223">
        <v>4136503.5</v>
      </c>
      <c r="G89" s="224">
        <f t="shared" si="2"/>
        <v>112.22201573521433</v>
      </c>
      <c r="H89" s="224">
        <f t="shared" si="3"/>
        <v>99.99887587482323</v>
      </c>
      <c r="I89" s="61"/>
    </row>
    <row r="90" spans="1:9" ht="15" customHeight="1">
      <c r="A90" s="61"/>
      <c r="B90" s="75" t="s">
        <v>10</v>
      </c>
      <c r="C90" s="76" t="s">
        <v>11</v>
      </c>
      <c r="D90" s="223">
        <v>25000</v>
      </c>
      <c r="E90" s="223">
        <v>127360</v>
      </c>
      <c r="F90" s="223">
        <v>79029.7</v>
      </c>
      <c r="G90" s="224">
        <f t="shared" si="2"/>
        <v>316.11879999999996</v>
      </c>
      <c r="H90" s="224">
        <f t="shared" si="3"/>
        <v>62.05221419597989</v>
      </c>
      <c r="I90" s="61"/>
    </row>
    <row r="91" spans="1:9" ht="15" customHeight="1">
      <c r="A91" s="61"/>
      <c r="B91" s="75" t="s">
        <v>78</v>
      </c>
      <c r="C91" s="76" t="s">
        <v>79</v>
      </c>
      <c r="D91" s="223">
        <v>4400</v>
      </c>
      <c r="E91" s="223">
        <v>600</v>
      </c>
      <c r="F91" s="223">
        <v>0</v>
      </c>
      <c r="G91" s="224">
        <f t="shared" si="2"/>
        <v>0</v>
      </c>
      <c r="H91" s="224">
        <f t="shared" si="3"/>
        <v>0</v>
      </c>
      <c r="I91" s="61"/>
    </row>
    <row r="92" spans="1:9" ht="15" customHeight="1">
      <c r="A92" s="61"/>
      <c r="B92" s="75" t="s">
        <v>80</v>
      </c>
      <c r="C92" s="76" t="s">
        <v>81</v>
      </c>
      <c r="D92" s="223">
        <v>150000</v>
      </c>
      <c r="E92" s="223">
        <v>1228732</v>
      </c>
      <c r="F92" s="223">
        <v>1148618.14</v>
      </c>
      <c r="G92" s="224">
        <f t="shared" si="2"/>
        <v>765.7454266666666</v>
      </c>
      <c r="H92" s="224">
        <f t="shared" si="3"/>
        <v>93.47995657311763</v>
      </c>
      <c r="I92" s="61"/>
    </row>
    <row r="93" spans="1:9" ht="15" customHeight="1">
      <c r="A93" s="61"/>
      <c r="B93" s="75" t="s">
        <v>12</v>
      </c>
      <c r="C93" s="76" t="s">
        <v>13</v>
      </c>
      <c r="D93" s="223">
        <v>150000</v>
      </c>
      <c r="E93" s="223">
        <v>255197.43</v>
      </c>
      <c r="F93" s="223">
        <v>225096.65</v>
      </c>
      <c r="G93" s="224">
        <f t="shared" si="2"/>
        <v>150.0644333333333</v>
      </c>
      <c r="H93" s="224">
        <f t="shared" si="3"/>
        <v>88.20490472807661</v>
      </c>
      <c r="I93" s="61"/>
    </row>
    <row r="94" spans="1:9" ht="15" customHeight="1">
      <c r="A94" s="61"/>
      <c r="B94" s="75" t="s">
        <v>14</v>
      </c>
      <c r="C94" s="76" t="s">
        <v>15</v>
      </c>
      <c r="D94" s="223">
        <v>10000</v>
      </c>
      <c r="E94" s="223">
        <v>800</v>
      </c>
      <c r="F94" s="223">
        <v>740</v>
      </c>
      <c r="G94" s="224">
        <f t="shared" si="2"/>
        <v>7.3999999999999995</v>
      </c>
      <c r="H94" s="224">
        <f t="shared" si="3"/>
        <v>92.5</v>
      </c>
      <c r="I94" s="61"/>
    </row>
    <row r="95" spans="1:9" ht="15" customHeight="1">
      <c r="A95" s="61"/>
      <c r="B95" s="75" t="s">
        <v>16</v>
      </c>
      <c r="C95" s="76" t="s">
        <v>17</v>
      </c>
      <c r="D95" s="223">
        <v>548451</v>
      </c>
      <c r="E95" s="223">
        <v>2007419</v>
      </c>
      <c r="F95" s="223">
        <v>2007218.05</v>
      </c>
      <c r="G95" s="224">
        <f t="shared" si="2"/>
        <v>365.97946762791935</v>
      </c>
      <c r="H95" s="224">
        <f t="shared" si="3"/>
        <v>99.9899896334547</v>
      </c>
      <c r="I95" s="61"/>
    </row>
    <row r="96" spans="1:9" ht="15" customHeight="1">
      <c r="A96" s="61"/>
      <c r="B96" s="75" t="s">
        <v>18</v>
      </c>
      <c r="C96" s="76" t="s">
        <v>19</v>
      </c>
      <c r="D96" s="223">
        <v>26964</v>
      </c>
      <c r="E96" s="223">
        <v>125552</v>
      </c>
      <c r="F96" s="223">
        <v>125471.18</v>
      </c>
      <c r="G96" s="224">
        <f t="shared" si="2"/>
        <v>465.3285120901943</v>
      </c>
      <c r="H96" s="224">
        <f t="shared" si="3"/>
        <v>99.9356282655792</v>
      </c>
      <c r="I96" s="61"/>
    </row>
    <row r="97" spans="1:9" ht="15" customHeight="1">
      <c r="A97" s="61"/>
      <c r="B97" s="75" t="s">
        <v>20</v>
      </c>
      <c r="C97" s="76" t="s">
        <v>21</v>
      </c>
      <c r="D97" s="223">
        <v>65100</v>
      </c>
      <c r="E97" s="223">
        <v>708773.5</v>
      </c>
      <c r="F97" s="223">
        <v>708763.59</v>
      </c>
      <c r="G97" s="224">
        <f t="shared" si="2"/>
        <v>1088.7305529953917</v>
      </c>
      <c r="H97" s="224">
        <f t="shared" si="3"/>
        <v>99.99860181002816</v>
      </c>
      <c r="I97" s="61"/>
    </row>
    <row r="98" spans="1:9" ht="15" customHeight="1">
      <c r="A98" s="61"/>
      <c r="B98" s="75" t="s">
        <v>22</v>
      </c>
      <c r="C98" s="76" t="s">
        <v>23</v>
      </c>
      <c r="D98" s="223">
        <v>135009</v>
      </c>
      <c r="E98" s="223">
        <v>1132943.42</v>
      </c>
      <c r="F98" s="223">
        <v>445917.39</v>
      </c>
      <c r="G98" s="224">
        <f t="shared" si="2"/>
        <v>330.2871586338689</v>
      </c>
      <c r="H98" s="224">
        <f t="shared" si="3"/>
        <v>39.35919324197143</v>
      </c>
      <c r="I98" s="61"/>
    </row>
    <row r="99" spans="1:9" ht="15" customHeight="1">
      <c r="A99" s="61"/>
      <c r="B99" s="75" t="s">
        <v>24</v>
      </c>
      <c r="C99" s="76" t="s">
        <v>25</v>
      </c>
      <c r="D99" s="223">
        <v>9164</v>
      </c>
      <c r="E99" s="223">
        <v>22709</v>
      </c>
      <c r="F99" s="223">
        <v>21708.85</v>
      </c>
      <c r="G99" s="224">
        <f t="shared" si="2"/>
        <v>236.89273243125274</v>
      </c>
      <c r="H99" s="224">
        <f t="shared" si="3"/>
        <v>95.59579902241401</v>
      </c>
      <c r="I99" s="61"/>
    </row>
    <row r="100" spans="1:9" ht="15" customHeight="1">
      <c r="A100" s="61"/>
      <c r="B100" s="75" t="s">
        <v>82</v>
      </c>
      <c r="C100" s="76" t="s">
        <v>83</v>
      </c>
      <c r="D100" s="223">
        <v>189312</v>
      </c>
      <c r="E100" s="223">
        <v>78532.08</v>
      </c>
      <c r="F100" s="223">
        <v>53993.01</v>
      </c>
      <c r="G100" s="224">
        <f t="shared" si="2"/>
        <v>28.52064845334686</v>
      </c>
      <c r="H100" s="224">
        <f t="shared" si="3"/>
        <v>68.75280776976747</v>
      </c>
      <c r="I100" s="61"/>
    </row>
    <row r="101" spans="1:9" ht="15" customHeight="1">
      <c r="A101" s="61"/>
      <c r="B101" s="75" t="s">
        <v>26</v>
      </c>
      <c r="C101" s="76" t="s">
        <v>27</v>
      </c>
      <c r="D101" s="223">
        <v>20000</v>
      </c>
      <c r="E101" s="223">
        <v>13800</v>
      </c>
      <c r="F101" s="223">
        <v>600</v>
      </c>
      <c r="G101" s="224">
        <f t="shared" si="2"/>
        <v>3</v>
      </c>
      <c r="H101" s="224">
        <f t="shared" si="3"/>
        <v>4.3478260869565215</v>
      </c>
      <c r="I101" s="61"/>
    </row>
    <row r="102" spans="1:9" ht="15" customHeight="1">
      <c r="A102" s="61"/>
      <c r="B102" s="75" t="s">
        <v>28</v>
      </c>
      <c r="C102" s="76" t="s">
        <v>29</v>
      </c>
      <c r="D102" s="223">
        <v>0</v>
      </c>
      <c r="E102" s="223">
        <v>3154</v>
      </c>
      <c r="F102" s="223">
        <v>3153.2</v>
      </c>
      <c r="G102" s="224">
        <v>0</v>
      </c>
      <c r="H102" s="224">
        <f t="shared" si="3"/>
        <v>99.97463538363982</v>
      </c>
      <c r="I102" s="61"/>
    </row>
    <row r="103" spans="1:9" ht="29.25" customHeight="1">
      <c r="A103" s="61"/>
      <c r="B103" s="73" t="s">
        <v>84</v>
      </c>
      <c r="C103" s="74" t="s">
        <v>85</v>
      </c>
      <c r="D103" s="221">
        <f>SUM(D104:D117)</f>
        <v>33619800</v>
      </c>
      <c r="E103" s="221">
        <f>SUM(E104:E117)</f>
        <v>47631784.82</v>
      </c>
      <c r="F103" s="221">
        <f>SUM(F104:F117)</f>
        <v>43856135.6</v>
      </c>
      <c r="G103" s="222">
        <f t="shared" si="2"/>
        <v>130.44734233993066</v>
      </c>
      <c r="H103" s="222">
        <f t="shared" si="3"/>
        <v>92.07325689291692</v>
      </c>
      <c r="I103" s="61"/>
    </row>
    <row r="104" spans="1:9" ht="15" customHeight="1">
      <c r="A104" s="61"/>
      <c r="B104" s="75" t="s">
        <v>6</v>
      </c>
      <c r="C104" s="76" t="s">
        <v>7</v>
      </c>
      <c r="D104" s="223">
        <v>23626800</v>
      </c>
      <c r="E104" s="223">
        <v>26603257</v>
      </c>
      <c r="F104" s="223">
        <v>26587171.01</v>
      </c>
      <c r="G104" s="224">
        <f t="shared" si="2"/>
        <v>112.52971629674778</v>
      </c>
      <c r="H104" s="224">
        <f t="shared" si="3"/>
        <v>99.93953375708847</v>
      </c>
      <c r="I104" s="61"/>
    </row>
    <row r="105" spans="1:9" ht="15" customHeight="1">
      <c r="A105" s="61"/>
      <c r="B105" s="75" t="s">
        <v>8</v>
      </c>
      <c r="C105" s="76" t="s">
        <v>9</v>
      </c>
      <c r="D105" s="223">
        <v>5197400</v>
      </c>
      <c r="E105" s="223">
        <v>5913900</v>
      </c>
      <c r="F105" s="223">
        <v>5913824.88</v>
      </c>
      <c r="G105" s="224">
        <f t="shared" si="2"/>
        <v>113.78429368530418</v>
      </c>
      <c r="H105" s="224">
        <f t="shared" si="3"/>
        <v>99.99872977223151</v>
      </c>
      <c r="I105" s="61"/>
    </row>
    <row r="106" spans="1:9" ht="15" customHeight="1">
      <c r="A106" s="61"/>
      <c r="B106" s="75" t="s">
        <v>10</v>
      </c>
      <c r="C106" s="76" t="s">
        <v>11</v>
      </c>
      <c r="D106" s="223">
        <v>200000</v>
      </c>
      <c r="E106" s="223">
        <v>620288.02</v>
      </c>
      <c r="F106" s="223">
        <v>614976.2</v>
      </c>
      <c r="G106" s="224">
        <f t="shared" si="2"/>
        <v>307.4881</v>
      </c>
      <c r="H106" s="224">
        <f t="shared" si="3"/>
        <v>99.14365265348827</v>
      </c>
      <c r="I106" s="61"/>
    </row>
    <row r="107" spans="1:9" ht="15" customHeight="1">
      <c r="A107" s="61"/>
      <c r="B107" s="75" t="s">
        <v>80</v>
      </c>
      <c r="C107" s="76" t="s">
        <v>81</v>
      </c>
      <c r="D107" s="223">
        <v>200000</v>
      </c>
      <c r="E107" s="223">
        <v>1086800</v>
      </c>
      <c r="F107" s="223">
        <v>954056.52</v>
      </c>
      <c r="G107" s="224">
        <f t="shared" si="2"/>
        <v>477.02826</v>
      </c>
      <c r="H107" s="224">
        <f t="shared" si="3"/>
        <v>87.78584100110416</v>
      </c>
      <c r="I107" s="61"/>
    </row>
    <row r="108" spans="1:9" ht="15" customHeight="1">
      <c r="A108" s="61"/>
      <c r="B108" s="75" t="s">
        <v>12</v>
      </c>
      <c r="C108" s="76" t="s">
        <v>13</v>
      </c>
      <c r="D108" s="223">
        <v>400000</v>
      </c>
      <c r="E108" s="223">
        <v>1091076.34</v>
      </c>
      <c r="F108" s="223">
        <v>929164.21</v>
      </c>
      <c r="G108" s="224">
        <f t="shared" si="2"/>
        <v>232.29105249999998</v>
      </c>
      <c r="H108" s="224">
        <f t="shared" si="3"/>
        <v>85.1603298445643</v>
      </c>
      <c r="I108" s="61"/>
    </row>
    <row r="109" spans="1:9" ht="15" customHeight="1">
      <c r="A109" s="61"/>
      <c r="B109" s="75" t="s">
        <v>14</v>
      </c>
      <c r="C109" s="76" t="s">
        <v>15</v>
      </c>
      <c r="D109" s="223">
        <v>35000</v>
      </c>
      <c r="E109" s="223">
        <v>17721</v>
      </c>
      <c r="F109" s="223">
        <v>16249.64</v>
      </c>
      <c r="G109" s="224">
        <f t="shared" si="2"/>
        <v>46.42754285714285</v>
      </c>
      <c r="H109" s="224">
        <f t="shared" si="3"/>
        <v>91.69708255741776</v>
      </c>
      <c r="I109" s="61"/>
    </row>
    <row r="110" spans="1:9" ht="15" customHeight="1">
      <c r="A110" s="61"/>
      <c r="B110" s="75" t="s">
        <v>16</v>
      </c>
      <c r="C110" s="76" t="s">
        <v>17</v>
      </c>
      <c r="D110" s="223">
        <v>2904887</v>
      </c>
      <c r="E110" s="223">
        <v>7749908</v>
      </c>
      <c r="F110" s="223">
        <v>5462562.8</v>
      </c>
      <c r="G110" s="224">
        <f t="shared" si="2"/>
        <v>188.04734228904601</v>
      </c>
      <c r="H110" s="224">
        <f t="shared" si="3"/>
        <v>70.48551802163328</v>
      </c>
      <c r="I110" s="61"/>
    </row>
    <row r="111" spans="1:9" ht="15" customHeight="1">
      <c r="A111" s="61"/>
      <c r="B111" s="75" t="s">
        <v>18</v>
      </c>
      <c r="C111" s="76" t="s">
        <v>19</v>
      </c>
      <c r="D111" s="223">
        <v>35319</v>
      </c>
      <c r="E111" s="223">
        <v>167799</v>
      </c>
      <c r="F111" s="223">
        <v>167499.77</v>
      </c>
      <c r="G111" s="224">
        <f t="shared" si="2"/>
        <v>474.2483365893711</v>
      </c>
      <c r="H111" s="224">
        <f t="shared" si="3"/>
        <v>99.82167354990196</v>
      </c>
      <c r="I111" s="61"/>
    </row>
    <row r="112" spans="1:9" ht="15" customHeight="1">
      <c r="A112" s="61"/>
      <c r="B112" s="75" t="s">
        <v>20</v>
      </c>
      <c r="C112" s="76" t="s">
        <v>21</v>
      </c>
      <c r="D112" s="223">
        <v>100843</v>
      </c>
      <c r="E112" s="223">
        <v>1430886.6</v>
      </c>
      <c r="F112" s="223">
        <v>1411269.24</v>
      </c>
      <c r="G112" s="224">
        <f t="shared" si="2"/>
        <v>1399.47169362276</v>
      </c>
      <c r="H112" s="224">
        <f t="shared" si="3"/>
        <v>98.62900665922791</v>
      </c>
      <c r="I112" s="61"/>
    </row>
    <row r="113" spans="1:9" ht="15" customHeight="1">
      <c r="A113" s="61"/>
      <c r="B113" s="75" t="s">
        <v>22</v>
      </c>
      <c r="C113" s="76" t="s">
        <v>23</v>
      </c>
      <c r="D113" s="223">
        <v>491258</v>
      </c>
      <c r="E113" s="223">
        <v>1868523.4</v>
      </c>
      <c r="F113" s="223">
        <v>913805.4</v>
      </c>
      <c r="G113" s="224">
        <f t="shared" si="2"/>
        <v>186.01333718738422</v>
      </c>
      <c r="H113" s="224">
        <f t="shared" si="3"/>
        <v>48.90521574415392</v>
      </c>
      <c r="I113" s="61"/>
    </row>
    <row r="114" spans="1:9" ht="15" customHeight="1">
      <c r="A114" s="61"/>
      <c r="B114" s="75" t="s">
        <v>24</v>
      </c>
      <c r="C114" s="76" t="s">
        <v>25</v>
      </c>
      <c r="D114" s="223">
        <v>83226</v>
      </c>
      <c r="E114" s="223">
        <v>506486</v>
      </c>
      <c r="F114" s="223">
        <v>504518.28</v>
      </c>
      <c r="G114" s="224">
        <f t="shared" si="2"/>
        <v>606.2027251099416</v>
      </c>
      <c r="H114" s="224">
        <f t="shared" si="3"/>
        <v>99.61149567806416</v>
      </c>
      <c r="I114" s="61"/>
    </row>
    <row r="115" spans="1:9" ht="15" customHeight="1">
      <c r="A115" s="61"/>
      <c r="B115" s="75" t="s">
        <v>82</v>
      </c>
      <c r="C115" s="76" t="s">
        <v>83</v>
      </c>
      <c r="D115" s="223">
        <v>291067</v>
      </c>
      <c r="E115" s="223">
        <v>419107</v>
      </c>
      <c r="F115" s="223">
        <v>346311.19</v>
      </c>
      <c r="G115" s="224">
        <f t="shared" si="2"/>
        <v>118.97988779215783</v>
      </c>
      <c r="H115" s="224">
        <f t="shared" si="3"/>
        <v>82.63073391759144</v>
      </c>
      <c r="I115" s="61"/>
    </row>
    <row r="116" spans="1:9" ht="15" customHeight="1">
      <c r="A116" s="61"/>
      <c r="B116" s="75" t="s">
        <v>26</v>
      </c>
      <c r="C116" s="76" t="s">
        <v>27</v>
      </c>
      <c r="D116" s="223">
        <v>50000</v>
      </c>
      <c r="E116" s="223">
        <v>31800</v>
      </c>
      <c r="F116" s="223">
        <v>0</v>
      </c>
      <c r="G116" s="224">
        <f t="shared" si="2"/>
        <v>0</v>
      </c>
      <c r="H116" s="224">
        <f t="shared" si="3"/>
        <v>0</v>
      </c>
      <c r="I116" s="61"/>
    </row>
    <row r="117" spans="1:9" ht="15" customHeight="1">
      <c r="A117" s="61"/>
      <c r="B117" s="75" t="s">
        <v>28</v>
      </c>
      <c r="C117" s="76" t="s">
        <v>29</v>
      </c>
      <c r="D117" s="223">
        <v>4000</v>
      </c>
      <c r="E117" s="223">
        <v>124232.46</v>
      </c>
      <c r="F117" s="223">
        <v>34726.46</v>
      </c>
      <c r="G117" s="224">
        <f t="shared" si="2"/>
        <v>868.1614999999999</v>
      </c>
      <c r="H117" s="224">
        <f t="shared" si="3"/>
        <v>27.95280718098957</v>
      </c>
      <c r="I117" s="61"/>
    </row>
    <row r="118" spans="1:9" ht="33" customHeight="1">
      <c r="A118" s="61"/>
      <c r="B118" s="73" t="s">
        <v>86</v>
      </c>
      <c r="C118" s="74" t="s">
        <v>85</v>
      </c>
      <c r="D118" s="221">
        <f>SUM(D119:D120)</f>
        <v>98194200</v>
      </c>
      <c r="E118" s="221">
        <f>SUM(E119:E120)</f>
        <v>98194200</v>
      </c>
      <c r="F118" s="221">
        <f>SUM(F119:F120)</f>
        <v>93204717.19</v>
      </c>
      <c r="G118" s="222">
        <f>F118/D118*100</f>
        <v>94.9187601609871</v>
      </c>
      <c r="H118" s="222">
        <f>F118/E118*100</f>
        <v>94.9187601609871</v>
      </c>
      <c r="I118" s="61"/>
    </row>
    <row r="119" spans="1:9" ht="15" customHeight="1">
      <c r="A119" s="61"/>
      <c r="B119" s="75" t="s">
        <v>6</v>
      </c>
      <c r="C119" s="76" t="s">
        <v>7</v>
      </c>
      <c r="D119" s="223">
        <v>80486900</v>
      </c>
      <c r="E119" s="223">
        <v>80486900</v>
      </c>
      <c r="F119" s="223">
        <v>77243724.89</v>
      </c>
      <c r="G119" s="224">
        <f>F119/D119*100</f>
        <v>95.97055532018254</v>
      </c>
      <c r="H119" s="224">
        <f>F119/E119*100</f>
        <v>95.97055532018254</v>
      </c>
      <c r="I119" s="61"/>
    </row>
    <row r="120" spans="1:9" ht="15" customHeight="1">
      <c r="A120" s="61"/>
      <c r="B120" s="75" t="s">
        <v>8</v>
      </c>
      <c r="C120" s="76" t="s">
        <v>9</v>
      </c>
      <c r="D120" s="223">
        <v>17707300</v>
      </c>
      <c r="E120" s="223">
        <v>17707300</v>
      </c>
      <c r="F120" s="223">
        <v>15960992.3</v>
      </c>
      <c r="G120" s="224">
        <f>F120/D120*100</f>
        <v>90.13792221287265</v>
      </c>
      <c r="H120" s="224">
        <f>F120/E120*100</f>
        <v>90.13792221287265</v>
      </c>
      <c r="I120" s="61"/>
    </row>
    <row r="121" spans="1:9" ht="30" customHeight="1">
      <c r="A121" s="61"/>
      <c r="B121" s="77" t="s">
        <v>378</v>
      </c>
      <c r="C121" s="74" t="s">
        <v>85</v>
      </c>
      <c r="D121" s="221">
        <f>SUM(D122:D123)</f>
        <v>0</v>
      </c>
      <c r="E121" s="221">
        <f>SUM(E122:E123)</f>
        <v>322277</v>
      </c>
      <c r="F121" s="221">
        <f>SUM(F122:F123)</f>
        <v>322277</v>
      </c>
      <c r="G121" s="222">
        <v>0</v>
      </c>
      <c r="H121" s="222">
        <f t="shared" si="3"/>
        <v>100</v>
      </c>
      <c r="I121" s="61"/>
    </row>
    <row r="122" spans="1:9" ht="15" customHeight="1">
      <c r="A122" s="61"/>
      <c r="B122" s="75">
        <v>2210</v>
      </c>
      <c r="C122" s="76" t="s">
        <v>11</v>
      </c>
      <c r="D122" s="223">
        <v>0</v>
      </c>
      <c r="E122" s="223">
        <v>222477</v>
      </c>
      <c r="F122" s="223">
        <v>222477</v>
      </c>
      <c r="G122" s="224">
        <v>0</v>
      </c>
      <c r="H122" s="224">
        <f t="shared" si="3"/>
        <v>100</v>
      </c>
      <c r="I122" s="61"/>
    </row>
    <row r="123" spans="1:9" ht="15" customHeight="1">
      <c r="A123" s="61"/>
      <c r="B123" s="75">
        <v>2240</v>
      </c>
      <c r="C123" s="76" t="s">
        <v>13</v>
      </c>
      <c r="D123" s="223">
        <v>0</v>
      </c>
      <c r="E123" s="223">
        <v>99800</v>
      </c>
      <c r="F123" s="223">
        <v>99800</v>
      </c>
      <c r="G123" s="224">
        <v>0</v>
      </c>
      <c r="H123" s="224">
        <f t="shared" si="3"/>
        <v>100</v>
      </c>
      <c r="I123" s="61"/>
    </row>
    <row r="124" spans="1:9" ht="47.25" customHeight="1">
      <c r="A124" s="61"/>
      <c r="B124" s="73" t="s">
        <v>87</v>
      </c>
      <c r="C124" s="74" t="s">
        <v>88</v>
      </c>
      <c r="D124" s="221">
        <f>SUM(D125:D131)</f>
        <v>2116900</v>
      </c>
      <c r="E124" s="221">
        <f>SUM(E125:E131)</f>
        <v>2766196</v>
      </c>
      <c r="F124" s="221">
        <f>SUM(F125:F131)</f>
        <v>2765432.03</v>
      </c>
      <c r="G124" s="222">
        <f t="shared" si="2"/>
        <v>130.63593131465822</v>
      </c>
      <c r="H124" s="222">
        <f t="shared" si="3"/>
        <v>99.97238192810632</v>
      </c>
      <c r="I124" s="61"/>
    </row>
    <row r="125" spans="1:9" ht="15" customHeight="1">
      <c r="A125" s="61"/>
      <c r="B125" s="75" t="s">
        <v>6</v>
      </c>
      <c r="C125" s="76" t="s">
        <v>7</v>
      </c>
      <c r="D125" s="223">
        <v>1658000</v>
      </c>
      <c r="E125" s="223">
        <v>2082500</v>
      </c>
      <c r="F125" s="223">
        <v>2082057.11</v>
      </c>
      <c r="G125" s="224">
        <f t="shared" si="2"/>
        <v>125.5764240048251</v>
      </c>
      <c r="H125" s="224">
        <f t="shared" si="3"/>
        <v>99.97873277310924</v>
      </c>
      <c r="I125" s="61"/>
    </row>
    <row r="126" spans="1:9" ht="15" customHeight="1">
      <c r="A126" s="61"/>
      <c r="B126" s="75" t="s">
        <v>8</v>
      </c>
      <c r="C126" s="76" t="s">
        <v>9</v>
      </c>
      <c r="D126" s="223">
        <v>364700</v>
      </c>
      <c r="E126" s="223">
        <v>398274</v>
      </c>
      <c r="F126" s="223">
        <v>398268.45</v>
      </c>
      <c r="G126" s="224">
        <f t="shared" si="2"/>
        <v>109.2044008774335</v>
      </c>
      <c r="H126" s="224">
        <f t="shared" si="3"/>
        <v>99.99860648699138</v>
      </c>
      <c r="I126" s="61"/>
    </row>
    <row r="127" spans="1:9" ht="15" customHeight="1">
      <c r="A127" s="61"/>
      <c r="B127" s="75" t="s">
        <v>12</v>
      </c>
      <c r="C127" s="76" t="s">
        <v>13</v>
      </c>
      <c r="D127" s="223">
        <v>400</v>
      </c>
      <c r="E127" s="223">
        <v>1019</v>
      </c>
      <c r="F127" s="223">
        <v>764.84</v>
      </c>
      <c r="G127" s="224">
        <f t="shared" si="2"/>
        <v>191.21</v>
      </c>
      <c r="H127" s="224">
        <f t="shared" si="3"/>
        <v>75.05789990186457</v>
      </c>
      <c r="I127" s="61"/>
    </row>
    <row r="128" spans="1:9" ht="15" customHeight="1">
      <c r="A128" s="61"/>
      <c r="B128" s="75" t="s">
        <v>14</v>
      </c>
      <c r="C128" s="76" t="s">
        <v>15</v>
      </c>
      <c r="D128" s="223">
        <v>1500</v>
      </c>
      <c r="E128" s="223">
        <v>281</v>
      </c>
      <c r="F128" s="223">
        <v>220</v>
      </c>
      <c r="G128" s="224">
        <f t="shared" si="2"/>
        <v>14.666666666666666</v>
      </c>
      <c r="H128" s="224">
        <f t="shared" si="3"/>
        <v>78.29181494661923</v>
      </c>
      <c r="I128" s="61"/>
    </row>
    <row r="129" spans="1:9" ht="15" customHeight="1">
      <c r="A129" s="61"/>
      <c r="B129" s="75" t="s">
        <v>16</v>
      </c>
      <c r="C129" s="76" t="s">
        <v>17</v>
      </c>
      <c r="D129" s="223">
        <v>88668</v>
      </c>
      <c r="E129" s="223">
        <v>262595</v>
      </c>
      <c r="F129" s="223">
        <v>262594.63</v>
      </c>
      <c r="G129" s="224">
        <f t="shared" si="2"/>
        <v>296.15490368565884</v>
      </c>
      <c r="H129" s="224">
        <f t="shared" si="3"/>
        <v>99.99985909861194</v>
      </c>
      <c r="I129" s="61"/>
    </row>
    <row r="130" spans="1:9" ht="15" customHeight="1">
      <c r="A130" s="61"/>
      <c r="B130" s="75" t="s">
        <v>18</v>
      </c>
      <c r="C130" s="76" t="s">
        <v>19</v>
      </c>
      <c r="D130" s="223">
        <v>1932</v>
      </c>
      <c r="E130" s="223">
        <v>7376</v>
      </c>
      <c r="F130" s="223">
        <v>7376</v>
      </c>
      <c r="G130" s="224">
        <f t="shared" si="2"/>
        <v>381.7805383022774</v>
      </c>
      <c r="H130" s="224">
        <f t="shared" si="3"/>
        <v>100</v>
      </c>
      <c r="I130" s="61"/>
    </row>
    <row r="131" spans="1:9" ht="15" customHeight="1">
      <c r="A131" s="61"/>
      <c r="B131" s="75" t="s">
        <v>20</v>
      </c>
      <c r="C131" s="76" t="s">
        <v>21</v>
      </c>
      <c r="D131" s="223">
        <v>1700</v>
      </c>
      <c r="E131" s="223">
        <v>14151</v>
      </c>
      <c r="F131" s="223">
        <v>14151</v>
      </c>
      <c r="G131" s="224">
        <f t="shared" si="2"/>
        <v>832.4117647058823</v>
      </c>
      <c r="H131" s="224">
        <f t="shared" si="3"/>
        <v>100</v>
      </c>
      <c r="I131" s="61"/>
    </row>
    <row r="132" spans="1:9" ht="30.75" customHeight="1">
      <c r="A132" s="61"/>
      <c r="B132" s="73" t="s">
        <v>89</v>
      </c>
      <c r="C132" s="74" t="s">
        <v>90</v>
      </c>
      <c r="D132" s="221">
        <f>SUM(D133:D140)</f>
        <v>4143200</v>
      </c>
      <c r="E132" s="221">
        <f>SUM(E133:E140)</f>
        <v>5200749</v>
      </c>
      <c r="F132" s="221">
        <f>SUM(F133:F140)</f>
        <v>5199789.69</v>
      </c>
      <c r="G132" s="222">
        <f t="shared" si="2"/>
        <v>125.50177857694536</v>
      </c>
      <c r="H132" s="222">
        <f t="shared" si="3"/>
        <v>99.98155438764687</v>
      </c>
      <c r="I132" s="61"/>
    </row>
    <row r="133" spans="1:9" ht="15" customHeight="1">
      <c r="A133" s="61"/>
      <c r="B133" s="75" t="s">
        <v>6</v>
      </c>
      <c r="C133" s="76" t="s">
        <v>7</v>
      </c>
      <c r="D133" s="223">
        <v>3187200</v>
      </c>
      <c r="E133" s="223">
        <v>3131400</v>
      </c>
      <c r="F133" s="223">
        <v>3131002.34</v>
      </c>
      <c r="G133" s="224">
        <f t="shared" si="2"/>
        <v>98.23677020582329</v>
      </c>
      <c r="H133" s="224">
        <f t="shared" si="3"/>
        <v>99.98730088778181</v>
      </c>
      <c r="I133" s="61"/>
    </row>
    <row r="134" spans="1:9" ht="15" customHeight="1">
      <c r="A134" s="61"/>
      <c r="B134" s="75" t="s">
        <v>8</v>
      </c>
      <c r="C134" s="76" t="s">
        <v>9</v>
      </c>
      <c r="D134" s="223">
        <v>700400</v>
      </c>
      <c r="E134" s="223">
        <v>663700</v>
      </c>
      <c r="F134" s="223">
        <v>663405.27</v>
      </c>
      <c r="G134" s="224">
        <f t="shared" si="2"/>
        <v>94.71805682467162</v>
      </c>
      <c r="H134" s="224">
        <f t="shared" si="3"/>
        <v>99.95559288835317</v>
      </c>
      <c r="I134" s="61"/>
    </row>
    <row r="135" spans="1:9" ht="15" customHeight="1">
      <c r="A135" s="61"/>
      <c r="B135" s="75" t="s">
        <v>10</v>
      </c>
      <c r="C135" s="76" t="s">
        <v>11</v>
      </c>
      <c r="D135" s="223">
        <v>160000</v>
      </c>
      <c r="E135" s="223">
        <v>1245707.22</v>
      </c>
      <c r="F135" s="223">
        <v>1245521.01</v>
      </c>
      <c r="G135" s="224">
        <f t="shared" si="2"/>
        <v>778.45063125</v>
      </c>
      <c r="H135" s="224">
        <f t="shared" si="3"/>
        <v>99.98505186475519</v>
      </c>
      <c r="I135" s="61"/>
    </row>
    <row r="136" spans="1:9" ht="15" customHeight="1">
      <c r="A136" s="61"/>
      <c r="B136" s="75" t="s">
        <v>12</v>
      </c>
      <c r="C136" s="76" t="s">
        <v>13</v>
      </c>
      <c r="D136" s="223">
        <v>20800</v>
      </c>
      <c r="E136" s="223">
        <v>148418.78</v>
      </c>
      <c r="F136" s="223">
        <v>148418.78</v>
      </c>
      <c r="G136" s="224">
        <f t="shared" si="2"/>
        <v>713.551826923077</v>
      </c>
      <c r="H136" s="224">
        <f t="shared" si="3"/>
        <v>100</v>
      </c>
      <c r="I136" s="61"/>
    </row>
    <row r="137" spans="1:9" ht="15" customHeight="1">
      <c r="A137" s="61"/>
      <c r="B137" s="75" t="s">
        <v>14</v>
      </c>
      <c r="C137" s="76" t="s">
        <v>15</v>
      </c>
      <c r="D137" s="223">
        <v>2000</v>
      </c>
      <c r="E137" s="223">
        <v>2000</v>
      </c>
      <c r="F137" s="223">
        <v>1920</v>
      </c>
      <c r="G137" s="224">
        <f t="shared" si="2"/>
        <v>96</v>
      </c>
      <c r="H137" s="224">
        <f t="shared" si="3"/>
        <v>96</v>
      </c>
      <c r="I137" s="61"/>
    </row>
    <row r="138" spans="1:9" ht="15" customHeight="1">
      <c r="A138" s="61"/>
      <c r="B138" s="75" t="s">
        <v>16</v>
      </c>
      <c r="C138" s="76" t="s">
        <v>17</v>
      </c>
      <c r="D138" s="223">
        <v>48600</v>
      </c>
      <c r="E138" s="223">
        <v>9523</v>
      </c>
      <c r="F138" s="223">
        <v>9522.29</v>
      </c>
      <c r="G138" s="224">
        <f t="shared" si="2"/>
        <v>19.593189300411524</v>
      </c>
      <c r="H138" s="224">
        <f t="shared" si="3"/>
        <v>99.99254436627115</v>
      </c>
      <c r="I138" s="61"/>
    </row>
    <row r="139" spans="1:9" ht="15" customHeight="1">
      <c r="A139" s="61"/>
      <c r="B139" s="75" t="s">
        <v>18</v>
      </c>
      <c r="C139" s="76" t="s">
        <v>19</v>
      </c>
      <c r="D139" s="223">
        <v>6200</v>
      </c>
      <c r="E139" s="223">
        <v>0</v>
      </c>
      <c r="F139" s="223">
        <v>0</v>
      </c>
      <c r="G139" s="224">
        <f t="shared" si="2"/>
        <v>0</v>
      </c>
      <c r="H139" s="224">
        <v>0</v>
      </c>
      <c r="I139" s="61"/>
    </row>
    <row r="140" spans="1:9" ht="15" customHeight="1">
      <c r="A140" s="61"/>
      <c r="B140" s="75" t="s">
        <v>20</v>
      </c>
      <c r="C140" s="76" t="s">
        <v>21</v>
      </c>
      <c r="D140" s="223">
        <v>18000</v>
      </c>
      <c r="E140" s="223">
        <v>0</v>
      </c>
      <c r="F140" s="223">
        <v>0</v>
      </c>
      <c r="G140" s="224">
        <f t="shared" si="2"/>
        <v>0</v>
      </c>
      <c r="H140" s="224">
        <v>0</v>
      </c>
      <c r="I140" s="61"/>
    </row>
    <row r="141" spans="1:9" ht="15" customHeight="1">
      <c r="A141" s="61"/>
      <c r="B141" s="73" t="s">
        <v>91</v>
      </c>
      <c r="C141" s="74" t="s">
        <v>92</v>
      </c>
      <c r="D141" s="221">
        <f>SUM(D142:D144)</f>
        <v>505200</v>
      </c>
      <c r="E141" s="221">
        <f>SUM(E142:E144)</f>
        <v>862175</v>
      </c>
      <c r="F141" s="221">
        <f>SUM(F142:F144)</f>
        <v>791018.04</v>
      </c>
      <c r="G141" s="222">
        <f t="shared" si="2"/>
        <v>156.57522565320664</v>
      </c>
      <c r="H141" s="222">
        <f t="shared" si="3"/>
        <v>91.74680778264273</v>
      </c>
      <c r="I141" s="61"/>
    </row>
    <row r="142" spans="1:9" ht="15" customHeight="1">
      <c r="A142" s="61"/>
      <c r="B142" s="75" t="s">
        <v>12</v>
      </c>
      <c r="C142" s="76" t="s">
        <v>13</v>
      </c>
      <c r="D142" s="223">
        <v>0</v>
      </c>
      <c r="E142" s="223">
        <v>343811</v>
      </c>
      <c r="F142" s="223">
        <v>343810.22</v>
      </c>
      <c r="G142" s="224">
        <v>0</v>
      </c>
      <c r="H142" s="224">
        <f t="shared" si="3"/>
        <v>99.99977313116798</v>
      </c>
      <c r="I142" s="61"/>
    </row>
    <row r="143" spans="1:9" ht="15" customHeight="1">
      <c r="A143" s="61"/>
      <c r="B143" s="75" t="s">
        <v>26</v>
      </c>
      <c r="C143" s="76" t="s">
        <v>27</v>
      </c>
      <c r="D143" s="223">
        <v>353000</v>
      </c>
      <c r="E143" s="223">
        <v>353000</v>
      </c>
      <c r="F143" s="223">
        <v>283653.82</v>
      </c>
      <c r="G143" s="224">
        <f t="shared" si="2"/>
        <v>80.35518980169972</v>
      </c>
      <c r="H143" s="224">
        <f t="shared" si="3"/>
        <v>80.35518980169972</v>
      </c>
      <c r="I143" s="61"/>
    </row>
    <row r="144" spans="1:9" ht="15" customHeight="1">
      <c r="A144" s="61"/>
      <c r="B144" s="75" t="s">
        <v>40</v>
      </c>
      <c r="C144" s="76" t="s">
        <v>41</v>
      </c>
      <c r="D144" s="223">
        <v>152200</v>
      </c>
      <c r="E144" s="223">
        <v>165364</v>
      </c>
      <c r="F144" s="223">
        <v>163554</v>
      </c>
      <c r="G144" s="224">
        <f t="shared" si="2"/>
        <v>107.4599211563732</v>
      </c>
      <c r="H144" s="224">
        <f t="shared" si="3"/>
        <v>98.9054449577901</v>
      </c>
      <c r="I144" s="61"/>
    </row>
    <row r="145" spans="1:9" ht="30" customHeight="1">
      <c r="A145" s="61"/>
      <c r="B145" s="73" t="s">
        <v>93</v>
      </c>
      <c r="C145" s="74" t="s">
        <v>94</v>
      </c>
      <c r="D145" s="221">
        <f>SUM(D146:D154)</f>
        <v>71900</v>
      </c>
      <c r="E145" s="221">
        <f>SUM(E146:E154)</f>
        <v>114560</v>
      </c>
      <c r="F145" s="221">
        <f>SUM(F146:F154)</f>
        <v>110938.92</v>
      </c>
      <c r="G145" s="222">
        <f t="shared" si="2"/>
        <v>154.29613351877606</v>
      </c>
      <c r="H145" s="222">
        <f t="shared" si="3"/>
        <v>96.83914106145252</v>
      </c>
      <c r="I145" s="61"/>
    </row>
    <row r="146" spans="1:9" ht="15" customHeight="1">
      <c r="A146" s="61"/>
      <c r="B146" s="75" t="s">
        <v>6</v>
      </c>
      <c r="C146" s="76" t="s">
        <v>7</v>
      </c>
      <c r="D146" s="223">
        <v>25000</v>
      </c>
      <c r="E146" s="223">
        <v>37800</v>
      </c>
      <c r="F146" s="223">
        <v>37765.96</v>
      </c>
      <c r="G146" s="224">
        <f t="shared" si="2"/>
        <v>151.06384</v>
      </c>
      <c r="H146" s="224">
        <f t="shared" si="3"/>
        <v>99.9099470899471</v>
      </c>
      <c r="I146" s="61"/>
    </row>
    <row r="147" spans="1:9" ht="15" customHeight="1">
      <c r="A147" s="61"/>
      <c r="B147" s="75" t="s">
        <v>8</v>
      </c>
      <c r="C147" s="76" t="s">
        <v>9</v>
      </c>
      <c r="D147" s="223">
        <v>5500</v>
      </c>
      <c r="E147" s="223">
        <v>18370</v>
      </c>
      <c r="F147" s="223">
        <v>15950</v>
      </c>
      <c r="G147" s="224">
        <f t="shared" si="2"/>
        <v>290</v>
      </c>
      <c r="H147" s="224">
        <f t="shared" si="3"/>
        <v>86.82634730538922</v>
      </c>
      <c r="I147" s="61"/>
    </row>
    <row r="148" spans="1:9" ht="15" customHeight="1">
      <c r="A148" s="61"/>
      <c r="B148" s="75" t="s">
        <v>10</v>
      </c>
      <c r="C148" s="76" t="s">
        <v>11</v>
      </c>
      <c r="D148" s="223">
        <v>2000</v>
      </c>
      <c r="E148" s="223">
        <v>0</v>
      </c>
      <c r="F148" s="223">
        <v>0</v>
      </c>
      <c r="G148" s="224">
        <f t="shared" si="2"/>
        <v>0</v>
      </c>
      <c r="H148" s="224">
        <v>0</v>
      </c>
      <c r="I148" s="61"/>
    </row>
    <row r="149" spans="1:9" ht="15" customHeight="1">
      <c r="A149" s="61"/>
      <c r="B149" s="75" t="s">
        <v>12</v>
      </c>
      <c r="C149" s="76" t="s">
        <v>13</v>
      </c>
      <c r="D149" s="223">
        <v>1800</v>
      </c>
      <c r="E149" s="223">
        <v>2300</v>
      </c>
      <c r="F149" s="223">
        <v>1340.49</v>
      </c>
      <c r="G149" s="224">
        <f t="shared" si="2"/>
        <v>74.47166666666666</v>
      </c>
      <c r="H149" s="224">
        <f t="shared" si="3"/>
        <v>58.28217391304348</v>
      </c>
      <c r="I149" s="61"/>
    </row>
    <row r="150" spans="1:9" ht="15" customHeight="1">
      <c r="A150" s="61"/>
      <c r="B150" s="75" t="s">
        <v>14</v>
      </c>
      <c r="C150" s="76" t="s">
        <v>15</v>
      </c>
      <c r="D150" s="223">
        <v>4000</v>
      </c>
      <c r="E150" s="223">
        <v>1410</v>
      </c>
      <c r="F150" s="223">
        <v>1410</v>
      </c>
      <c r="G150" s="224">
        <f t="shared" si="2"/>
        <v>35.25</v>
      </c>
      <c r="H150" s="224">
        <f t="shared" si="3"/>
        <v>100</v>
      </c>
      <c r="I150" s="61"/>
    </row>
    <row r="151" spans="1:9" ht="15" customHeight="1">
      <c r="A151" s="61"/>
      <c r="B151" s="75" t="s">
        <v>16</v>
      </c>
      <c r="C151" s="76" t="s">
        <v>17</v>
      </c>
      <c r="D151" s="223">
        <v>20800</v>
      </c>
      <c r="E151" s="223">
        <v>34300</v>
      </c>
      <c r="F151" s="223">
        <v>34224.65</v>
      </c>
      <c r="G151" s="224">
        <f t="shared" si="2"/>
        <v>164.54158653846153</v>
      </c>
      <c r="H151" s="224">
        <f t="shared" si="3"/>
        <v>99.78032069970845</v>
      </c>
      <c r="I151" s="61"/>
    </row>
    <row r="152" spans="1:9" ht="15" customHeight="1">
      <c r="A152" s="61"/>
      <c r="B152" s="75" t="s">
        <v>18</v>
      </c>
      <c r="C152" s="76" t="s">
        <v>19</v>
      </c>
      <c r="D152" s="223">
        <v>2800</v>
      </c>
      <c r="E152" s="223">
        <v>1463</v>
      </c>
      <c r="F152" s="223">
        <v>1353.67</v>
      </c>
      <c r="G152" s="224">
        <f aca="true" t="shared" si="4" ref="G152:G226">F152/D152*100</f>
        <v>48.34535714285714</v>
      </c>
      <c r="H152" s="224">
        <f aca="true" t="shared" si="5" ref="H152:H226">F152/E152*100</f>
        <v>92.526999316473</v>
      </c>
      <c r="I152" s="61"/>
    </row>
    <row r="153" spans="1:9" ht="15" customHeight="1">
      <c r="A153" s="61"/>
      <c r="B153" s="75" t="s">
        <v>20</v>
      </c>
      <c r="C153" s="76" t="s">
        <v>21</v>
      </c>
      <c r="D153" s="223">
        <v>10000</v>
      </c>
      <c r="E153" s="223">
        <v>11837</v>
      </c>
      <c r="F153" s="223">
        <v>11833.03</v>
      </c>
      <c r="G153" s="224">
        <f t="shared" si="4"/>
        <v>118.3303</v>
      </c>
      <c r="H153" s="224">
        <f t="shared" si="5"/>
        <v>99.96646109656163</v>
      </c>
      <c r="I153" s="61"/>
    </row>
    <row r="154" spans="1:9" ht="15" customHeight="1">
      <c r="A154" s="61"/>
      <c r="B154" s="75" t="s">
        <v>28</v>
      </c>
      <c r="C154" s="76" t="s">
        <v>29</v>
      </c>
      <c r="D154" s="223">
        <v>0</v>
      </c>
      <c r="E154" s="223">
        <v>7080</v>
      </c>
      <c r="F154" s="223">
        <v>7061.12</v>
      </c>
      <c r="G154" s="224">
        <v>0</v>
      </c>
      <c r="H154" s="224">
        <f t="shared" si="5"/>
        <v>99.73333333333333</v>
      </c>
      <c r="I154" s="61"/>
    </row>
    <row r="155" spans="1:9" ht="33" customHeight="1">
      <c r="A155" s="61"/>
      <c r="B155" s="73" t="s">
        <v>95</v>
      </c>
      <c r="C155" s="74" t="s">
        <v>96</v>
      </c>
      <c r="D155" s="221">
        <f>SUM(D156:D157)</f>
        <v>2998091</v>
      </c>
      <c r="E155" s="221">
        <f>SUM(E156:E157)</f>
        <v>2998091</v>
      </c>
      <c r="F155" s="221">
        <f>SUM(F156:F157)</f>
        <v>2642384.51</v>
      </c>
      <c r="G155" s="222">
        <f t="shared" si="4"/>
        <v>88.13556726597024</v>
      </c>
      <c r="H155" s="222">
        <f t="shared" si="5"/>
        <v>88.13556726597024</v>
      </c>
      <c r="I155" s="61"/>
    </row>
    <row r="156" spans="1:9" ht="15" customHeight="1">
      <c r="A156" s="61"/>
      <c r="B156" s="75" t="s">
        <v>6</v>
      </c>
      <c r="C156" s="76" t="s">
        <v>7</v>
      </c>
      <c r="D156" s="223">
        <v>2457446</v>
      </c>
      <c r="E156" s="223">
        <v>2457446</v>
      </c>
      <c r="F156" s="223">
        <v>2166567.86</v>
      </c>
      <c r="G156" s="224">
        <f t="shared" si="4"/>
        <v>88.16339646934256</v>
      </c>
      <c r="H156" s="224">
        <f t="shared" si="5"/>
        <v>88.16339646934256</v>
      </c>
      <c r="I156" s="61"/>
    </row>
    <row r="157" spans="1:9" ht="15" customHeight="1">
      <c r="A157" s="61"/>
      <c r="B157" s="75" t="s">
        <v>8</v>
      </c>
      <c r="C157" s="76" t="s">
        <v>9</v>
      </c>
      <c r="D157" s="223">
        <v>540645</v>
      </c>
      <c r="E157" s="223">
        <v>540645</v>
      </c>
      <c r="F157" s="223">
        <v>475816.65</v>
      </c>
      <c r="G157" s="224">
        <f t="shared" si="4"/>
        <v>88.00907249674</v>
      </c>
      <c r="H157" s="224">
        <f t="shared" si="5"/>
        <v>88.00907249674</v>
      </c>
      <c r="I157" s="61"/>
    </row>
    <row r="158" spans="1:9" ht="21" customHeight="1">
      <c r="A158" s="61"/>
      <c r="B158" s="73" t="s">
        <v>97</v>
      </c>
      <c r="C158" s="74" t="s">
        <v>98</v>
      </c>
      <c r="D158" s="221">
        <f>SUM(D159:D166)</f>
        <v>1140600</v>
      </c>
      <c r="E158" s="221">
        <f>SUM(E159:E166)</f>
        <v>986000</v>
      </c>
      <c r="F158" s="221">
        <f>SUM(F159:F166)</f>
        <v>976547.9900000001</v>
      </c>
      <c r="G158" s="222">
        <f t="shared" si="4"/>
        <v>85.6170427844994</v>
      </c>
      <c r="H158" s="222">
        <f t="shared" si="5"/>
        <v>99.04137829614605</v>
      </c>
      <c r="I158" s="61"/>
    </row>
    <row r="159" spans="1:9" ht="15" customHeight="1">
      <c r="A159" s="61"/>
      <c r="B159" s="75" t="s">
        <v>6</v>
      </c>
      <c r="C159" s="76" t="s">
        <v>7</v>
      </c>
      <c r="D159" s="223">
        <v>902800</v>
      </c>
      <c r="E159" s="223">
        <v>799400</v>
      </c>
      <c r="F159" s="223">
        <v>794139.53</v>
      </c>
      <c r="G159" s="224">
        <f t="shared" si="4"/>
        <v>87.96405959237926</v>
      </c>
      <c r="H159" s="224">
        <f t="shared" si="5"/>
        <v>99.3419477107831</v>
      </c>
      <c r="I159" s="61"/>
    </row>
    <row r="160" spans="1:9" ht="15" customHeight="1">
      <c r="A160" s="61"/>
      <c r="B160" s="75" t="s">
        <v>8</v>
      </c>
      <c r="C160" s="76" t="s">
        <v>9</v>
      </c>
      <c r="D160" s="223">
        <v>198600</v>
      </c>
      <c r="E160" s="223">
        <v>176300</v>
      </c>
      <c r="F160" s="223">
        <v>174983.9</v>
      </c>
      <c r="G160" s="224">
        <f t="shared" si="4"/>
        <v>88.10871097683787</v>
      </c>
      <c r="H160" s="224">
        <f t="shared" si="5"/>
        <v>99.25348837209302</v>
      </c>
      <c r="I160" s="61"/>
    </row>
    <row r="161" spans="1:9" ht="15" customHeight="1">
      <c r="A161" s="61"/>
      <c r="B161" s="75" t="s">
        <v>10</v>
      </c>
      <c r="C161" s="76" t="s">
        <v>11</v>
      </c>
      <c r="D161" s="223">
        <v>20000</v>
      </c>
      <c r="E161" s="223">
        <v>5900</v>
      </c>
      <c r="F161" s="223">
        <v>5874</v>
      </c>
      <c r="G161" s="224">
        <f t="shared" si="4"/>
        <v>29.37</v>
      </c>
      <c r="H161" s="224">
        <f t="shared" si="5"/>
        <v>99.5593220338983</v>
      </c>
      <c r="I161" s="61"/>
    </row>
    <row r="162" spans="1:9" ht="15" customHeight="1">
      <c r="A162" s="61"/>
      <c r="B162" s="75" t="s">
        <v>12</v>
      </c>
      <c r="C162" s="76" t="s">
        <v>13</v>
      </c>
      <c r="D162" s="223">
        <v>4200</v>
      </c>
      <c r="E162" s="223">
        <v>4200</v>
      </c>
      <c r="F162" s="223">
        <v>1350.56</v>
      </c>
      <c r="G162" s="224">
        <f t="shared" si="4"/>
        <v>32.156190476190474</v>
      </c>
      <c r="H162" s="224">
        <f t="shared" si="5"/>
        <v>32.156190476190474</v>
      </c>
      <c r="I162" s="61"/>
    </row>
    <row r="163" spans="1:9" ht="15" customHeight="1">
      <c r="A163" s="61"/>
      <c r="B163" s="75" t="s">
        <v>14</v>
      </c>
      <c r="C163" s="76" t="s">
        <v>15</v>
      </c>
      <c r="D163" s="223">
        <v>2000</v>
      </c>
      <c r="E163" s="223">
        <v>200</v>
      </c>
      <c r="F163" s="223">
        <v>200</v>
      </c>
      <c r="G163" s="224">
        <f t="shared" si="4"/>
        <v>10</v>
      </c>
      <c r="H163" s="224">
        <f t="shared" si="5"/>
        <v>100</v>
      </c>
      <c r="I163" s="61"/>
    </row>
    <row r="164" spans="1:9" ht="15" customHeight="1">
      <c r="A164" s="61"/>
      <c r="B164" s="75" t="s">
        <v>16</v>
      </c>
      <c r="C164" s="76" t="s">
        <v>17</v>
      </c>
      <c r="D164" s="223">
        <v>8200</v>
      </c>
      <c r="E164" s="223">
        <v>0</v>
      </c>
      <c r="F164" s="223">
        <v>0</v>
      </c>
      <c r="G164" s="224">
        <f t="shared" si="4"/>
        <v>0</v>
      </c>
      <c r="H164" s="224">
        <v>0</v>
      </c>
      <c r="I164" s="61"/>
    </row>
    <row r="165" spans="1:9" ht="15" customHeight="1">
      <c r="A165" s="61"/>
      <c r="B165" s="75" t="s">
        <v>18</v>
      </c>
      <c r="C165" s="76" t="s">
        <v>19</v>
      </c>
      <c r="D165" s="223">
        <v>800</v>
      </c>
      <c r="E165" s="223">
        <v>0</v>
      </c>
      <c r="F165" s="223">
        <v>0</v>
      </c>
      <c r="G165" s="224">
        <f t="shared" si="4"/>
        <v>0</v>
      </c>
      <c r="H165" s="224">
        <v>0</v>
      </c>
      <c r="I165" s="61"/>
    </row>
    <row r="166" spans="1:9" ht="15" customHeight="1">
      <c r="A166" s="61"/>
      <c r="B166" s="75" t="s">
        <v>20</v>
      </c>
      <c r="C166" s="76" t="s">
        <v>21</v>
      </c>
      <c r="D166" s="223">
        <v>4000</v>
      </c>
      <c r="E166" s="223">
        <v>0</v>
      </c>
      <c r="F166" s="223">
        <v>0</v>
      </c>
      <c r="G166" s="224">
        <f t="shared" si="4"/>
        <v>0</v>
      </c>
      <c r="H166" s="224">
        <v>0</v>
      </c>
      <c r="I166" s="61"/>
    </row>
    <row r="167" spans="1:9" ht="75.75" customHeight="1">
      <c r="A167" s="61"/>
      <c r="B167" s="77" t="s">
        <v>379</v>
      </c>
      <c r="C167" s="74" t="s">
        <v>380</v>
      </c>
      <c r="D167" s="221">
        <f>SUM(D168)</f>
        <v>0</v>
      </c>
      <c r="E167" s="221">
        <f>SUM(E168)</f>
        <v>57760</v>
      </c>
      <c r="F167" s="221">
        <f>SUM(F168)</f>
        <v>57756.5</v>
      </c>
      <c r="G167" s="222">
        <v>0</v>
      </c>
      <c r="H167" s="222">
        <f aca="true" t="shared" si="6" ref="H167:H173">F167/E167*100</f>
        <v>99.99394044321329</v>
      </c>
      <c r="I167" s="61"/>
    </row>
    <row r="168" spans="1:9" ht="15" customHeight="1">
      <c r="A168" s="61"/>
      <c r="B168" s="75">
        <v>2210</v>
      </c>
      <c r="C168" s="76" t="s">
        <v>11</v>
      </c>
      <c r="D168" s="223">
        <v>0</v>
      </c>
      <c r="E168" s="223">
        <v>57760</v>
      </c>
      <c r="F168" s="223">
        <v>57756.5</v>
      </c>
      <c r="G168" s="224">
        <v>0</v>
      </c>
      <c r="H168" s="224">
        <f t="shared" si="6"/>
        <v>99.99394044321329</v>
      </c>
      <c r="I168" s="61"/>
    </row>
    <row r="169" spans="1:9" ht="64.5" customHeight="1">
      <c r="A169" s="61"/>
      <c r="B169" s="77" t="s">
        <v>381</v>
      </c>
      <c r="C169" s="74" t="s">
        <v>382</v>
      </c>
      <c r="D169" s="221">
        <f>SUM(D170:D173)</f>
        <v>0</v>
      </c>
      <c r="E169" s="221">
        <f>SUM(E170:E173)</f>
        <v>529868.74</v>
      </c>
      <c r="F169" s="221">
        <f>SUM(F170:F173)</f>
        <v>529868.74</v>
      </c>
      <c r="G169" s="222">
        <v>0</v>
      </c>
      <c r="H169" s="222">
        <f t="shared" si="6"/>
        <v>100</v>
      </c>
      <c r="I169" s="61"/>
    </row>
    <row r="170" spans="1:9" ht="15" customHeight="1">
      <c r="A170" s="61"/>
      <c r="B170" s="75" t="s">
        <v>6</v>
      </c>
      <c r="C170" s="76" t="s">
        <v>7</v>
      </c>
      <c r="D170" s="223">
        <v>0</v>
      </c>
      <c r="E170" s="223">
        <v>9283.5</v>
      </c>
      <c r="F170" s="223">
        <v>9283.5</v>
      </c>
      <c r="G170" s="224">
        <v>0</v>
      </c>
      <c r="H170" s="224">
        <f t="shared" si="6"/>
        <v>100</v>
      </c>
      <c r="I170" s="61"/>
    </row>
    <row r="171" spans="1:9" ht="15" customHeight="1">
      <c r="A171" s="61"/>
      <c r="B171" s="75" t="s">
        <v>8</v>
      </c>
      <c r="C171" s="76" t="s">
        <v>9</v>
      </c>
      <c r="D171" s="223">
        <v>0</v>
      </c>
      <c r="E171" s="223">
        <v>780.74</v>
      </c>
      <c r="F171" s="223">
        <v>780.74</v>
      </c>
      <c r="G171" s="224">
        <v>0</v>
      </c>
      <c r="H171" s="224">
        <f t="shared" si="6"/>
        <v>100</v>
      </c>
      <c r="I171" s="61"/>
    </row>
    <row r="172" spans="1:9" ht="15" customHeight="1">
      <c r="A172" s="61"/>
      <c r="B172" s="75" t="s">
        <v>10</v>
      </c>
      <c r="C172" s="76" t="s">
        <v>11</v>
      </c>
      <c r="D172" s="223">
        <v>0</v>
      </c>
      <c r="E172" s="223">
        <v>519804.5</v>
      </c>
      <c r="F172" s="223">
        <v>519804.5</v>
      </c>
      <c r="G172" s="224">
        <v>0</v>
      </c>
      <c r="H172" s="224">
        <f t="shared" si="6"/>
        <v>100</v>
      </c>
      <c r="I172" s="61"/>
    </row>
    <row r="173" spans="1:9" ht="35.25" customHeight="1" hidden="1">
      <c r="A173" s="61"/>
      <c r="B173" s="75" t="s">
        <v>26</v>
      </c>
      <c r="C173" s="76" t="s">
        <v>27</v>
      </c>
      <c r="D173" s="223">
        <v>0</v>
      </c>
      <c r="E173" s="223">
        <v>0</v>
      </c>
      <c r="F173" s="223">
        <v>0</v>
      </c>
      <c r="G173" s="224">
        <v>0</v>
      </c>
      <c r="H173" s="224" t="e">
        <f t="shared" si="6"/>
        <v>#DIV/0!</v>
      </c>
      <c r="I173" s="61"/>
    </row>
    <row r="174" spans="1:9" ht="47.25" customHeight="1">
      <c r="A174" s="61"/>
      <c r="B174" s="73" t="s">
        <v>99</v>
      </c>
      <c r="C174" s="74" t="s">
        <v>100</v>
      </c>
      <c r="D174" s="221">
        <f>SUM(D175:D176)</f>
        <v>730816</v>
      </c>
      <c r="E174" s="221">
        <f>SUM(E175:E176)</f>
        <v>730816</v>
      </c>
      <c r="F174" s="221">
        <f>SUM(F175:F176)</f>
        <v>730816</v>
      </c>
      <c r="G174" s="222">
        <f t="shared" si="4"/>
        <v>100</v>
      </c>
      <c r="H174" s="222">
        <f t="shared" si="5"/>
        <v>100</v>
      </c>
      <c r="I174" s="61"/>
    </row>
    <row r="175" spans="1:9" ht="15" customHeight="1">
      <c r="A175" s="61"/>
      <c r="B175" s="75" t="s">
        <v>6</v>
      </c>
      <c r="C175" s="76" t="s">
        <v>7</v>
      </c>
      <c r="D175" s="223">
        <v>599028</v>
      </c>
      <c r="E175" s="223">
        <v>599028</v>
      </c>
      <c r="F175" s="223">
        <v>599028</v>
      </c>
      <c r="G175" s="224">
        <f t="shared" si="4"/>
        <v>100</v>
      </c>
      <c r="H175" s="224">
        <f t="shared" si="5"/>
        <v>100</v>
      </c>
      <c r="I175" s="61"/>
    </row>
    <row r="176" spans="1:9" ht="15" customHeight="1">
      <c r="A176" s="61"/>
      <c r="B176" s="75" t="s">
        <v>8</v>
      </c>
      <c r="C176" s="76" t="s">
        <v>9</v>
      </c>
      <c r="D176" s="223">
        <v>131788</v>
      </c>
      <c r="E176" s="223">
        <v>131788</v>
      </c>
      <c r="F176" s="223">
        <v>131788</v>
      </c>
      <c r="G176" s="224">
        <f t="shared" si="4"/>
        <v>100</v>
      </c>
      <c r="H176" s="224">
        <f t="shared" si="5"/>
        <v>100</v>
      </c>
      <c r="I176" s="61"/>
    </row>
    <row r="177" spans="1:9" ht="63" customHeight="1">
      <c r="A177" s="61"/>
      <c r="B177" s="77" t="s">
        <v>383</v>
      </c>
      <c r="C177" s="74" t="s">
        <v>384</v>
      </c>
      <c r="D177" s="221">
        <f>SUM(D178:D179)</f>
        <v>0</v>
      </c>
      <c r="E177" s="221">
        <f>SUM(E178:E179)</f>
        <v>191106</v>
      </c>
      <c r="F177" s="221">
        <f>SUM(F178:F179)</f>
        <v>191106</v>
      </c>
      <c r="G177" s="222">
        <v>0</v>
      </c>
      <c r="H177" s="222">
        <f>F177/E177*100</f>
        <v>100</v>
      </c>
      <c r="I177" s="61"/>
    </row>
    <row r="178" spans="1:9" ht="15" customHeight="1">
      <c r="A178" s="61"/>
      <c r="B178" s="75" t="s">
        <v>6</v>
      </c>
      <c r="C178" s="76" t="s">
        <v>7</v>
      </c>
      <c r="D178" s="223">
        <v>0</v>
      </c>
      <c r="E178" s="223">
        <v>157000</v>
      </c>
      <c r="F178" s="223">
        <v>157000</v>
      </c>
      <c r="G178" s="224">
        <v>0</v>
      </c>
      <c r="H178" s="224">
        <f>F178/E178*100</f>
        <v>100</v>
      </c>
      <c r="I178" s="61"/>
    </row>
    <row r="179" spans="1:9" ht="15" customHeight="1">
      <c r="A179" s="61"/>
      <c r="B179" s="75" t="s">
        <v>8</v>
      </c>
      <c r="C179" s="76" t="s">
        <v>9</v>
      </c>
      <c r="D179" s="223">
        <v>0</v>
      </c>
      <c r="E179" s="223">
        <v>34106</v>
      </c>
      <c r="F179" s="223">
        <v>34106</v>
      </c>
      <c r="G179" s="224">
        <v>0</v>
      </c>
      <c r="H179" s="224">
        <f>F179/E179*100</f>
        <v>100</v>
      </c>
      <c r="I179" s="61"/>
    </row>
    <row r="180" spans="1:9" ht="36" customHeight="1">
      <c r="A180" s="61"/>
      <c r="B180" s="73" t="s">
        <v>101</v>
      </c>
      <c r="C180" s="74" t="s">
        <v>102</v>
      </c>
      <c r="D180" s="221">
        <f>SUM(D181:D185)</f>
        <v>469000</v>
      </c>
      <c r="E180" s="221">
        <f>SUM(E181:E185)</f>
        <v>650780</v>
      </c>
      <c r="F180" s="221">
        <f>SUM(F181:F185)</f>
        <v>650442.95</v>
      </c>
      <c r="G180" s="222">
        <f t="shared" si="4"/>
        <v>138.6871961620469</v>
      </c>
      <c r="H180" s="222">
        <f t="shared" si="5"/>
        <v>99.94820830388149</v>
      </c>
      <c r="I180" s="61"/>
    </row>
    <row r="181" spans="1:9" ht="15" customHeight="1">
      <c r="A181" s="61"/>
      <c r="B181" s="75" t="s">
        <v>6</v>
      </c>
      <c r="C181" s="76" t="s">
        <v>7</v>
      </c>
      <c r="D181" s="223">
        <v>382400</v>
      </c>
      <c r="E181" s="223">
        <v>524000</v>
      </c>
      <c r="F181" s="223">
        <v>523952.64</v>
      </c>
      <c r="G181" s="224">
        <f t="shared" si="4"/>
        <v>137.0169037656904</v>
      </c>
      <c r="H181" s="224">
        <f t="shared" si="5"/>
        <v>99.99096183206107</v>
      </c>
      <c r="I181" s="61"/>
    </row>
    <row r="182" spans="1:9" ht="15" customHeight="1">
      <c r="A182" s="61"/>
      <c r="B182" s="75" t="s">
        <v>8</v>
      </c>
      <c r="C182" s="76" t="s">
        <v>9</v>
      </c>
      <c r="D182" s="223">
        <v>84100</v>
      </c>
      <c r="E182" s="223">
        <v>112850</v>
      </c>
      <c r="F182" s="223">
        <v>112560.31</v>
      </c>
      <c r="G182" s="224">
        <f t="shared" si="4"/>
        <v>133.8410344827586</v>
      </c>
      <c r="H182" s="224">
        <f t="shared" si="5"/>
        <v>99.74329641116526</v>
      </c>
      <c r="I182" s="61"/>
    </row>
    <row r="183" spans="1:9" ht="15" customHeight="1">
      <c r="A183" s="61"/>
      <c r="B183" s="75" t="s">
        <v>10</v>
      </c>
      <c r="C183" s="76" t="s">
        <v>11</v>
      </c>
      <c r="D183" s="223">
        <v>1000</v>
      </c>
      <c r="E183" s="223">
        <v>13000</v>
      </c>
      <c r="F183" s="223">
        <v>13000</v>
      </c>
      <c r="G183" s="224">
        <f t="shared" si="4"/>
        <v>1300</v>
      </c>
      <c r="H183" s="224">
        <f t="shared" si="5"/>
        <v>100</v>
      </c>
      <c r="I183" s="61"/>
    </row>
    <row r="184" spans="1:9" ht="15" customHeight="1">
      <c r="A184" s="61"/>
      <c r="B184" s="75" t="s">
        <v>12</v>
      </c>
      <c r="C184" s="76" t="s">
        <v>13</v>
      </c>
      <c r="D184" s="223">
        <v>0</v>
      </c>
      <c r="E184" s="223">
        <v>138</v>
      </c>
      <c r="F184" s="223">
        <v>138</v>
      </c>
      <c r="G184" s="224">
        <v>0</v>
      </c>
      <c r="H184" s="224">
        <f t="shared" si="5"/>
        <v>100</v>
      </c>
      <c r="I184" s="61"/>
    </row>
    <row r="185" spans="1:9" ht="15" customHeight="1">
      <c r="A185" s="61"/>
      <c r="B185" s="75" t="s">
        <v>14</v>
      </c>
      <c r="C185" s="76" t="s">
        <v>15</v>
      </c>
      <c r="D185" s="223">
        <v>1500</v>
      </c>
      <c r="E185" s="223">
        <v>792</v>
      </c>
      <c r="F185" s="223">
        <v>792</v>
      </c>
      <c r="G185" s="224">
        <f t="shared" si="4"/>
        <v>52.800000000000004</v>
      </c>
      <c r="H185" s="224">
        <f t="shared" si="5"/>
        <v>100</v>
      </c>
      <c r="I185" s="61"/>
    </row>
    <row r="186" spans="1:9" ht="33.75" customHeight="1">
      <c r="A186" s="61"/>
      <c r="B186" s="73" t="s">
        <v>103</v>
      </c>
      <c r="C186" s="74" t="s">
        <v>104</v>
      </c>
      <c r="D186" s="221">
        <f>D187+D190+D200+D202+D212+D221+D233+D241+D244+D246+D248+D250+D257+D259+D261</f>
        <v>15855832</v>
      </c>
      <c r="E186" s="221">
        <f>E187+E190+E200+E202+E212+E221+E233+E241+E244+E246+E248+E250+E257+E259+E261</f>
        <v>18838357</v>
      </c>
      <c r="F186" s="221">
        <f>F187+F190+F200+F202+F212+F221+F233+F241+F244+F246+F248+F250+F257+F259+F261</f>
        <v>18499322.75</v>
      </c>
      <c r="G186" s="222">
        <f t="shared" si="4"/>
        <v>116.6720406094111</v>
      </c>
      <c r="H186" s="222">
        <f t="shared" si="5"/>
        <v>98.20029820010312</v>
      </c>
      <c r="I186" s="61"/>
    </row>
    <row r="187" spans="1:9" ht="48" customHeight="1">
      <c r="A187" s="61"/>
      <c r="B187" s="73" t="s">
        <v>105</v>
      </c>
      <c r="C187" s="74" t="s">
        <v>75</v>
      </c>
      <c r="D187" s="221">
        <f>SUM(D188:D189)</f>
        <v>677832</v>
      </c>
      <c r="E187" s="221">
        <f>SUM(E188:E189)</f>
        <v>579432</v>
      </c>
      <c r="F187" s="221">
        <f>SUM(F188:F189)</f>
        <v>577691.09</v>
      </c>
      <c r="G187" s="222">
        <f t="shared" si="4"/>
        <v>85.22629353586139</v>
      </c>
      <c r="H187" s="222">
        <f t="shared" si="5"/>
        <v>99.69954886854713</v>
      </c>
      <c r="I187" s="61"/>
    </row>
    <row r="188" spans="1:9" ht="15" customHeight="1">
      <c r="A188" s="61"/>
      <c r="B188" s="75" t="s">
        <v>6</v>
      </c>
      <c r="C188" s="76" t="s">
        <v>7</v>
      </c>
      <c r="D188" s="223">
        <v>555600</v>
      </c>
      <c r="E188" s="223">
        <v>474500</v>
      </c>
      <c r="F188" s="223">
        <v>472869.72</v>
      </c>
      <c r="G188" s="224">
        <f t="shared" si="4"/>
        <v>85.10974082073433</v>
      </c>
      <c r="H188" s="224">
        <f t="shared" si="5"/>
        <v>99.65642149631189</v>
      </c>
      <c r="I188" s="61"/>
    </row>
    <row r="189" spans="1:9" ht="15" customHeight="1">
      <c r="A189" s="61"/>
      <c r="B189" s="75" t="s">
        <v>8</v>
      </c>
      <c r="C189" s="76" t="s">
        <v>9</v>
      </c>
      <c r="D189" s="223">
        <v>122232</v>
      </c>
      <c r="E189" s="223">
        <v>104932</v>
      </c>
      <c r="F189" s="223">
        <v>104821.37</v>
      </c>
      <c r="G189" s="224">
        <f t="shared" si="4"/>
        <v>85.75607860462073</v>
      </c>
      <c r="H189" s="224">
        <f t="shared" si="5"/>
        <v>99.89456981664316</v>
      </c>
      <c r="I189" s="61"/>
    </row>
    <row r="190" spans="1:9" ht="24.75" customHeight="1">
      <c r="A190" s="61"/>
      <c r="B190" s="73" t="s">
        <v>106</v>
      </c>
      <c r="C190" s="74" t="s">
        <v>107</v>
      </c>
      <c r="D190" s="221">
        <f>SUM(D191:D199)</f>
        <v>2988600</v>
      </c>
      <c r="E190" s="221">
        <f>SUM(E191:E199)</f>
        <v>3392556</v>
      </c>
      <c r="F190" s="221">
        <f>SUM(F191:F199)</f>
        <v>3386785.79</v>
      </c>
      <c r="G190" s="222">
        <f t="shared" si="4"/>
        <v>113.32348892458006</v>
      </c>
      <c r="H190" s="222">
        <f t="shared" si="5"/>
        <v>99.82991555629442</v>
      </c>
      <c r="I190" s="61"/>
    </row>
    <row r="191" spans="1:9" ht="15" customHeight="1">
      <c r="A191" s="61"/>
      <c r="B191" s="75" t="s">
        <v>6</v>
      </c>
      <c r="C191" s="76" t="s">
        <v>7</v>
      </c>
      <c r="D191" s="223">
        <v>2332100</v>
      </c>
      <c r="E191" s="223">
        <v>2488800</v>
      </c>
      <c r="F191" s="223">
        <v>2488366.48</v>
      </c>
      <c r="G191" s="224">
        <f t="shared" si="4"/>
        <v>106.70067664336864</v>
      </c>
      <c r="H191" s="224">
        <f t="shared" si="5"/>
        <v>99.98258116361298</v>
      </c>
      <c r="I191" s="61"/>
    </row>
    <row r="192" spans="1:9" ht="15" customHeight="1">
      <c r="A192" s="61"/>
      <c r="B192" s="75" t="s">
        <v>8</v>
      </c>
      <c r="C192" s="76" t="s">
        <v>9</v>
      </c>
      <c r="D192" s="223">
        <v>513000</v>
      </c>
      <c r="E192" s="223">
        <v>519400</v>
      </c>
      <c r="F192" s="223">
        <v>516347.66</v>
      </c>
      <c r="G192" s="224">
        <f t="shared" si="4"/>
        <v>100.65256530214424</v>
      </c>
      <c r="H192" s="224">
        <f t="shared" si="5"/>
        <v>99.41233346168656</v>
      </c>
      <c r="I192" s="61"/>
    </row>
    <row r="193" spans="1:9" ht="15" customHeight="1">
      <c r="A193" s="61"/>
      <c r="B193" s="75" t="s">
        <v>10</v>
      </c>
      <c r="C193" s="76" t="s">
        <v>11</v>
      </c>
      <c r="D193" s="223">
        <v>2500</v>
      </c>
      <c r="E193" s="223">
        <v>4817</v>
      </c>
      <c r="F193" s="223">
        <v>3898</v>
      </c>
      <c r="G193" s="224">
        <f t="shared" si="4"/>
        <v>155.92</v>
      </c>
      <c r="H193" s="224">
        <f t="shared" si="5"/>
        <v>80.92173552003321</v>
      </c>
      <c r="I193" s="61"/>
    </row>
    <row r="194" spans="1:9" ht="15" customHeight="1">
      <c r="A194" s="61"/>
      <c r="B194" s="75" t="s">
        <v>12</v>
      </c>
      <c r="C194" s="76" t="s">
        <v>13</v>
      </c>
      <c r="D194" s="223">
        <v>3000</v>
      </c>
      <c r="E194" s="223">
        <v>6750</v>
      </c>
      <c r="F194" s="223">
        <v>6640.56</v>
      </c>
      <c r="G194" s="224">
        <f t="shared" si="4"/>
        <v>221.352</v>
      </c>
      <c r="H194" s="224">
        <f t="shared" si="5"/>
        <v>98.37866666666667</v>
      </c>
      <c r="I194" s="61"/>
    </row>
    <row r="195" spans="1:9" ht="15" customHeight="1">
      <c r="A195" s="61"/>
      <c r="B195" s="75" t="s">
        <v>14</v>
      </c>
      <c r="C195" s="76" t="s">
        <v>15</v>
      </c>
      <c r="D195" s="223">
        <v>500</v>
      </c>
      <c r="E195" s="223">
        <v>500</v>
      </c>
      <c r="F195" s="223">
        <v>341.05</v>
      </c>
      <c r="G195" s="224">
        <f t="shared" si="4"/>
        <v>68.21000000000001</v>
      </c>
      <c r="H195" s="224">
        <f t="shared" si="5"/>
        <v>68.21000000000001</v>
      </c>
      <c r="I195" s="61"/>
    </row>
    <row r="196" spans="1:9" ht="15" customHeight="1">
      <c r="A196" s="61"/>
      <c r="B196" s="75" t="s">
        <v>16</v>
      </c>
      <c r="C196" s="76" t="s">
        <v>17</v>
      </c>
      <c r="D196" s="223">
        <v>130000</v>
      </c>
      <c r="E196" s="223">
        <v>355986</v>
      </c>
      <c r="F196" s="223">
        <v>355705.68</v>
      </c>
      <c r="G196" s="224">
        <f t="shared" si="4"/>
        <v>273.6197538461538</v>
      </c>
      <c r="H196" s="224">
        <f t="shared" si="5"/>
        <v>99.9212553302658</v>
      </c>
      <c r="I196" s="61"/>
    </row>
    <row r="197" spans="1:9" ht="15" customHeight="1">
      <c r="A197" s="61"/>
      <c r="B197" s="75" t="s">
        <v>18</v>
      </c>
      <c r="C197" s="76" t="s">
        <v>19</v>
      </c>
      <c r="D197" s="223">
        <v>3100</v>
      </c>
      <c r="E197" s="223">
        <v>3772</v>
      </c>
      <c r="F197" s="223">
        <v>3755.94</v>
      </c>
      <c r="G197" s="224">
        <f t="shared" si="4"/>
        <v>121.15935483870967</v>
      </c>
      <c r="H197" s="224">
        <f t="shared" si="5"/>
        <v>99.57423117709439</v>
      </c>
      <c r="I197" s="61"/>
    </row>
    <row r="198" spans="1:9" ht="15" customHeight="1">
      <c r="A198" s="61"/>
      <c r="B198" s="75" t="s">
        <v>20</v>
      </c>
      <c r="C198" s="76" t="s">
        <v>21</v>
      </c>
      <c r="D198" s="223">
        <v>3000</v>
      </c>
      <c r="E198" s="223">
        <v>11000</v>
      </c>
      <c r="F198" s="223">
        <v>10855.42</v>
      </c>
      <c r="G198" s="224">
        <f t="shared" si="4"/>
        <v>361.8473333333333</v>
      </c>
      <c r="H198" s="224">
        <f t="shared" si="5"/>
        <v>98.68563636363636</v>
      </c>
      <c r="I198" s="61"/>
    </row>
    <row r="199" spans="1:9" ht="15" customHeight="1">
      <c r="A199" s="61"/>
      <c r="B199" s="75" t="s">
        <v>24</v>
      </c>
      <c r="C199" s="76" t="s">
        <v>25</v>
      </c>
      <c r="D199" s="223">
        <v>1400</v>
      </c>
      <c r="E199" s="223">
        <v>1531</v>
      </c>
      <c r="F199" s="223">
        <v>875</v>
      </c>
      <c r="G199" s="224">
        <f t="shared" si="4"/>
        <v>62.5</v>
      </c>
      <c r="H199" s="224">
        <f t="shared" si="5"/>
        <v>57.152188112344874</v>
      </c>
      <c r="I199" s="61"/>
    </row>
    <row r="200" spans="1:9" ht="47.25" customHeight="1">
      <c r="A200" s="61"/>
      <c r="B200" s="73" t="s">
        <v>108</v>
      </c>
      <c r="C200" s="74" t="s">
        <v>109</v>
      </c>
      <c r="D200" s="221">
        <f>D201</f>
        <v>50100</v>
      </c>
      <c r="E200" s="221">
        <f>E201</f>
        <v>25430</v>
      </c>
      <c r="F200" s="221">
        <f>F201</f>
        <v>5000</v>
      </c>
      <c r="G200" s="222">
        <f t="shared" si="4"/>
        <v>9.980039920159681</v>
      </c>
      <c r="H200" s="222">
        <f t="shared" si="5"/>
        <v>19.66181675186787</v>
      </c>
      <c r="I200" s="61"/>
    </row>
    <row r="201" spans="1:9" ht="15" customHeight="1">
      <c r="A201" s="61"/>
      <c r="B201" s="75" t="s">
        <v>26</v>
      </c>
      <c r="C201" s="76" t="s">
        <v>27</v>
      </c>
      <c r="D201" s="223">
        <v>50100</v>
      </c>
      <c r="E201" s="223">
        <v>25430</v>
      </c>
      <c r="F201" s="223">
        <v>5000</v>
      </c>
      <c r="G201" s="224">
        <f t="shared" si="4"/>
        <v>9.980039920159681</v>
      </c>
      <c r="H201" s="224">
        <f t="shared" si="5"/>
        <v>19.66181675186787</v>
      </c>
      <c r="I201" s="61"/>
    </row>
    <row r="202" spans="1:9" ht="15" customHeight="1">
      <c r="A202" s="61"/>
      <c r="B202" s="73" t="s">
        <v>110</v>
      </c>
      <c r="C202" s="74" t="s">
        <v>111</v>
      </c>
      <c r="D202" s="221">
        <f>SUM(D203:D211)</f>
        <v>3414000</v>
      </c>
      <c r="E202" s="221">
        <f>SUM(E203:E211)</f>
        <v>3957474</v>
      </c>
      <c r="F202" s="221">
        <f>SUM(F203:F211)</f>
        <v>3934972.92</v>
      </c>
      <c r="G202" s="222">
        <f t="shared" si="4"/>
        <v>115.25989806678383</v>
      </c>
      <c r="H202" s="222">
        <f t="shared" si="5"/>
        <v>99.43142822921894</v>
      </c>
      <c r="I202" s="61"/>
    </row>
    <row r="203" spans="1:9" ht="15" customHeight="1">
      <c r="A203" s="61"/>
      <c r="B203" s="75" t="s">
        <v>6</v>
      </c>
      <c r="C203" s="76" t="s">
        <v>7</v>
      </c>
      <c r="D203" s="223">
        <v>2701300</v>
      </c>
      <c r="E203" s="223">
        <v>2950800</v>
      </c>
      <c r="F203" s="223">
        <v>2946940.84</v>
      </c>
      <c r="G203" s="224">
        <f t="shared" si="4"/>
        <v>109.09343057046608</v>
      </c>
      <c r="H203" s="224">
        <f t="shared" si="5"/>
        <v>99.86921648366544</v>
      </c>
      <c r="I203" s="61"/>
    </row>
    <row r="204" spans="1:9" ht="15" customHeight="1">
      <c r="A204" s="61"/>
      <c r="B204" s="75" t="s">
        <v>8</v>
      </c>
      <c r="C204" s="76" t="s">
        <v>9</v>
      </c>
      <c r="D204" s="223">
        <v>594200</v>
      </c>
      <c r="E204" s="223">
        <v>721150</v>
      </c>
      <c r="F204" s="223">
        <v>717634.37</v>
      </c>
      <c r="G204" s="224">
        <f t="shared" si="4"/>
        <v>120.77320262537864</v>
      </c>
      <c r="H204" s="224">
        <f t="shared" si="5"/>
        <v>99.5124967066491</v>
      </c>
      <c r="I204" s="61"/>
    </row>
    <row r="205" spans="1:9" ht="15" customHeight="1">
      <c r="A205" s="61"/>
      <c r="B205" s="75" t="s">
        <v>10</v>
      </c>
      <c r="C205" s="76" t="s">
        <v>11</v>
      </c>
      <c r="D205" s="223">
        <v>17000</v>
      </c>
      <c r="E205" s="223">
        <v>10472</v>
      </c>
      <c r="F205" s="223">
        <v>5991</v>
      </c>
      <c r="G205" s="224">
        <f t="shared" si="4"/>
        <v>35.241176470588236</v>
      </c>
      <c r="H205" s="224">
        <f t="shared" si="5"/>
        <v>57.209702062643245</v>
      </c>
      <c r="I205" s="61"/>
    </row>
    <row r="206" spans="1:9" ht="15" customHeight="1">
      <c r="A206" s="61"/>
      <c r="B206" s="75" t="s">
        <v>12</v>
      </c>
      <c r="C206" s="76" t="s">
        <v>13</v>
      </c>
      <c r="D206" s="223">
        <v>5000</v>
      </c>
      <c r="E206" s="223">
        <v>10830</v>
      </c>
      <c r="F206" s="223">
        <v>6159.61</v>
      </c>
      <c r="G206" s="224">
        <f t="shared" si="4"/>
        <v>123.1922</v>
      </c>
      <c r="H206" s="224">
        <f t="shared" si="5"/>
        <v>56.87543859649122</v>
      </c>
      <c r="I206" s="61"/>
    </row>
    <row r="207" spans="1:9" ht="15" customHeight="1">
      <c r="A207" s="61"/>
      <c r="B207" s="75" t="s">
        <v>14</v>
      </c>
      <c r="C207" s="76" t="s">
        <v>15</v>
      </c>
      <c r="D207" s="223">
        <v>500</v>
      </c>
      <c r="E207" s="223">
        <v>500</v>
      </c>
      <c r="F207" s="223">
        <v>0</v>
      </c>
      <c r="G207" s="224">
        <f t="shared" si="4"/>
        <v>0</v>
      </c>
      <c r="H207" s="224">
        <f t="shared" si="5"/>
        <v>0</v>
      </c>
      <c r="I207" s="61"/>
    </row>
    <row r="208" spans="1:9" ht="15" customHeight="1">
      <c r="A208" s="61"/>
      <c r="B208" s="75" t="s">
        <v>16</v>
      </c>
      <c r="C208" s="76" t="s">
        <v>17</v>
      </c>
      <c r="D208" s="223">
        <v>87000</v>
      </c>
      <c r="E208" s="223">
        <v>243341</v>
      </c>
      <c r="F208" s="223">
        <v>242952.6</v>
      </c>
      <c r="G208" s="224">
        <f t="shared" si="4"/>
        <v>279.25586206896554</v>
      </c>
      <c r="H208" s="224">
        <f t="shared" si="5"/>
        <v>99.84038859049646</v>
      </c>
      <c r="I208" s="61"/>
    </row>
    <row r="209" spans="1:9" ht="15" customHeight="1">
      <c r="A209" s="61"/>
      <c r="B209" s="75" t="s">
        <v>18</v>
      </c>
      <c r="C209" s="76" t="s">
        <v>19</v>
      </c>
      <c r="D209" s="223">
        <v>3400</v>
      </c>
      <c r="E209" s="223">
        <v>6650</v>
      </c>
      <c r="F209" s="223">
        <v>6121.12</v>
      </c>
      <c r="G209" s="224">
        <f t="shared" si="4"/>
        <v>180.0329411764706</v>
      </c>
      <c r="H209" s="224">
        <f t="shared" si="5"/>
        <v>92.04691729323308</v>
      </c>
      <c r="I209" s="61"/>
    </row>
    <row r="210" spans="1:9" ht="15" customHeight="1">
      <c r="A210" s="61"/>
      <c r="B210" s="75" t="s">
        <v>20</v>
      </c>
      <c r="C210" s="76" t="s">
        <v>21</v>
      </c>
      <c r="D210" s="223">
        <v>4200</v>
      </c>
      <c r="E210" s="223">
        <v>12200</v>
      </c>
      <c r="F210" s="223">
        <v>8298.38</v>
      </c>
      <c r="G210" s="224">
        <f t="shared" si="4"/>
        <v>197.58047619047616</v>
      </c>
      <c r="H210" s="224">
        <f t="shared" si="5"/>
        <v>68.0195081967213</v>
      </c>
      <c r="I210" s="61"/>
    </row>
    <row r="211" spans="1:9" ht="15" customHeight="1">
      <c r="A211" s="61"/>
      <c r="B211" s="75" t="s">
        <v>24</v>
      </c>
      <c r="C211" s="76" t="s">
        <v>25</v>
      </c>
      <c r="D211" s="223">
        <v>1400</v>
      </c>
      <c r="E211" s="223">
        <v>1531</v>
      </c>
      <c r="F211" s="223">
        <v>875</v>
      </c>
      <c r="G211" s="224">
        <f t="shared" si="4"/>
        <v>62.5</v>
      </c>
      <c r="H211" s="224">
        <f t="shared" si="5"/>
        <v>57.152188112344874</v>
      </c>
      <c r="I211" s="61"/>
    </row>
    <row r="212" spans="1:9" ht="20.25" customHeight="1">
      <c r="A212" s="61"/>
      <c r="B212" s="73" t="s">
        <v>112</v>
      </c>
      <c r="C212" s="74" t="s">
        <v>113</v>
      </c>
      <c r="D212" s="221">
        <f>SUM(D213:D220)</f>
        <v>227900</v>
      </c>
      <c r="E212" s="221">
        <f>SUM(E213:E220)</f>
        <v>339917</v>
      </c>
      <c r="F212" s="221">
        <f>SUM(F213:F220)</f>
        <v>335288.2</v>
      </c>
      <c r="G212" s="222">
        <f t="shared" si="4"/>
        <v>147.12075471698114</v>
      </c>
      <c r="H212" s="222">
        <f t="shared" si="5"/>
        <v>98.63825580950643</v>
      </c>
      <c r="I212" s="61"/>
    </row>
    <row r="213" spans="1:9" ht="15" customHeight="1">
      <c r="A213" s="61"/>
      <c r="B213" s="75" t="s">
        <v>6</v>
      </c>
      <c r="C213" s="76" t="s">
        <v>7</v>
      </c>
      <c r="D213" s="223">
        <v>162500</v>
      </c>
      <c r="E213" s="223">
        <v>191200</v>
      </c>
      <c r="F213" s="223">
        <v>191060.61</v>
      </c>
      <c r="G213" s="224">
        <f t="shared" si="4"/>
        <v>117.57575999999999</v>
      </c>
      <c r="H213" s="224">
        <f t="shared" si="5"/>
        <v>99.92709728033472</v>
      </c>
      <c r="I213" s="61"/>
    </row>
    <row r="214" spans="1:9" ht="15" customHeight="1">
      <c r="A214" s="61"/>
      <c r="B214" s="75" t="s">
        <v>8</v>
      </c>
      <c r="C214" s="76" t="s">
        <v>9</v>
      </c>
      <c r="D214" s="223">
        <v>35700</v>
      </c>
      <c r="E214" s="223">
        <v>42100</v>
      </c>
      <c r="F214" s="223">
        <v>42033.34</v>
      </c>
      <c r="G214" s="224">
        <f t="shared" si="4"/>
        <v>117.7404481792717</v>
      </c>
      <c r="H214" s="224">
        <f t="shared" si="5"/>
        <v>99.84166270783848</v>
      </c>
      <c r="I214" s="61"/>
    </row>
    <row r="215" spans="1:9" ht="15" customHeight="1">
      <c r="A215" s="61"/>
      <c r="B215" s="75" t="s">
        <v>10</v>
      </c>
      <c r="C215" s="76" t="s">
        <v>11</v>
      </c>
      <c r="D215" s="223">
        <v>1200</v>
      </c>
      <c r="E215" s="223">
        <v>1802</v>
      </c>
      <c r="F215" s="223">
        <v>952</v>
      </c>
      <c r="G215" s="224">
        <f t="shared" si="4"/>
        <v>79.33333333333333</v>
      </c>
      <c r="H215" s="224">
        <f t="shared" si="5"/>
        <v>52.83018867924528</v>
      </c>
      <c r="I215" s="61"/>
    </row>
    <row r="216" spans="1:9" ht="15" customHeight="1">
      <c r="A216" s="61"/>
      <c r="B216" s="75" t="s">
        <v>12</v>
      </c>
      <c r="C216" s="76" t="s">
        <v>13</v>
      </c>
      <c r="D216" s="223">
        <v>2000</v>
      </c>
      <c r="E216" s="223">
        <v>12400</v>
      </c>
      <c r="F216" s="223">
        <v>12350</v>
      </c>
      <c r="G216" s="224">
        <f t="shared" si="4"/>
        <v>617.5</v>
      </c>
      <c r="H216" s="224">
        <f t="shared" si="5"/>
        <v>99.59677419354838</v>
      </c>
      <c r="I216" s="61"/>
    </row>
    <row r="217" spans="1:9" ht="15" customHeight="1">
      <c r="A217" s="61"/>
      <c r="B217" s="75" t="s">
        <v>16</v>
      </c>
      <c r="C217" s="76" t="s">
        <v>17</v>
      </c>
      <c r="D217" s="223">
        <v>23000</v>
      </c>
      <c r="E217" s="223">
        <v>82826</v>
      </c>
      <c r="F217" s="223">
        <v>82412.4</v>
      </c>
      <c r="G217" s="224">
        <f t="shared" si="4"/>
        <v>358.3147826086956</v>
      </c>
      <c r="H217" s="224">
        <f t="shared" si="5"/>
        <v>99.50063989568493</v>
      </c>
      <c r="I217" s="61"/>
    </row>
    <row r="218" spans="1:9" ht="15" customHeight="1">
      <c r="A218" s="61"/>
      <c r="B218" s="75" t="s">
        <v>18</v>
      </c>
      <c r="C218" s="76" t="s">
        <v>19</v>
      </c>
      <c r="D218" s="223">
        <v>540</v>
      </c>
      <c r="E218" s="223">
        <v>1129</v>
      </c>
      <c r="F218" s="223">
        <v>1009.02</v>
      </c>
      <c r="G218" s="224">
        <f t="shared" si="4"/>
        <v>186.85555555555555</v>
      </c>
      <c r="H218" s="224">
        <f t="shared" si="5"/>
        <v>89.37289636846766</v>
      </c>
      <c r="I218" s="61"/>
    </row>
    <row r="219" spans="1:9" ht="15" customHeight="1">
      <c r="A219" s="61"/>
      <c r="B219" s="75" t="s">
        <v>20</v>
      </c>
      <c r="C219" s="76" t="s">
        <v>21</v>
      </c>
      <c r="D219" s="223">
        <v>2200</v>
      </c>
      <c r="E219" s="223">
        <v>7700</v>
      </c>
      <c r="F219" s="223">
        <v>5398.83</v>
      </c>
      <c r="G219" s="224">
        <f t="shared" si="4"/>
        <v>245.4013636363636</v>
      </c>
      <c r="H219" s="224">
        <f t="shared" si="5"/>
        <v>70.11467532467532</v>
      </c>
      <c r="I219" s="61"/>
    </row>
    <row r="220" spans="1:9" ht="15" customHeight="1">
      <c r="A220" s="61"/>
      <c r="B220" s="75" t="s">
        <v>24</v>
      </c>
      <c r="C220" s="76" t="s">
        <v>25</v>
      </c>
      <c r="D220" s="223">
        <v>760</v>
      </c>
      <c r="E220" s="223">
        <v>760</v>
      </c>
      <c r="F220" s="223">
        <v>72</v>
      </c>
      <c r="G220" s="224">
        <f t="shared" si="4"/>
        <v>9.473684210526317</v>
      </c>
      <c r="H220" s="224">
        <f t="shared" si="5"/>
        <v>9.473684210526317</v>
      </c>
      <c r="I220" s="61"/>
    </row>
    <row r="221" spans="1:9" ht="33.75" customHeight="1">
      <c r="A221" s="61"/>
      <c r="B221" s="73" t="s">
        <v>114</v>
      </c>
      <c r="C221" s="74" t="s">
        <v>115</v>
      </c>
      <c r="D221" s="221">
        <f>SUM(D222:D232)</f>
        <v>5931700</v>
      </c>
      <c r="E221" s="221">
        <f>SUM(E222:E232)</f>
        <v>7428811</v>
      </c>
      <c r="F221" s="221">
        <f>SUM(F222:F232)</f>
        <v>7305028.93</v>
      </c>
      <c r="G221" s="222">
        <f t="shared" si="4"/>
        <v>123.15236660653774</v>
      </c>
      <c r="H221" s="222">
        <f t="shared" si="5"/>
        <v>98.33375664019451</v>
      </c>
      <c r="I221" s="61"/>
    </row>
    <row r="222" spans="1:9" ht="15" customHeight="1">
      <c r="A222" s="61"/>
      <c r="B222" s="75" t="s">
        <v>6</v>
      </c>
      <c r="C222" s="76" t="s">
        <v>7</v>
      </c>
      <c r="D222" s="223">
        <v>4435000</v>
      </c>
      <c r="E222" s="223">
        <v>4926200</v>
      </c>
      <c r="F222" s="223">
        <v>4873378.92</v>
      </c>
      <c r="G222" s="224">
        <f t="shared" si="4"/>
        <v>109.88453032694477</v>
      </c>
      <c r="H222" s="224">
        <f t="shared" si="5"/>
        <v>98.92775201981243</v>
      </c>
      <c r="I222" s="61"/>
    </row>
    <row r="223" spans="1:9" ht="15" customHeight="1">
      <c r="A223" s="61"/>
      <c r="B223" s="75" t="s">
        <v>8</v>
      </c>
      <c r="C223" s="76" t="s">
        <v>9</v>
      </c>
      <c r="D223" s="223">
        <v>975700</v>
      </c>
      <c r="E223" s="223">
        <v>1293300</v>
      </c>
      <c r="F223" s="223">
        <v>1273099.9</v>
      </c>
      <c r="G223" s="224">
        <f t="shared" si="4"/>
        <v>130.48067028799835</v>
      </c>
      <c r="H223" s="224">
        <f t="shared" si="5"/>
        <v>98.43809634268924</v>
      </c>
      <c r="I223" s="61"/>
    </row>
    <row r="224" spans="1:9" ht="15" customHeight="1">
      <c r="A224" s="61"/>
      <c r="B224" s="75" t="s">
        <v>10</v>
      </c>
      <c r="C224" s="76" t="s">
        <v>11</v>
      </c>
      <c r="D224" s="223">
        <v>50000</v>
      </c>
      <c r="E224" s="223">
        <v>39420</v>
      </c>
      <c r="F224" s="223">
        <v>2250</v>
      </c>
      <c r="G224" s="224">
        <f t="shared" si="4"/>
        <v>4.5</v>
      </c>
      <c r="H224" s="224">
        <f t="shared" si="5"/>
        <v>5.707762557077626</v>
      </c>
      <c r="I224" s="61"/>
    </row>
    <row r="225" spans="1:9" ht="15" customHeight="1">
      <c r="A225" s="61"/>
      <c r="B225" s="75" t="s">
        <v>12</v>
      </c>
      <c r="C225" s="76" t="s">
        <v>13</v>
      </c>
      <c r="D225" s="223">
        <v>12000</v>
      </c>
      <c r="E225" s="223">
        <v>12300</v>
      </c>
      <c r="F225" s="223">
        <v>8999.27</v>
      </c>
      <c r="G225" s="224">
        <f t="shared" si="4"/>
        <v>74.99391666666668</v>
      </c>
      <c r="H225" s="224">
        <f t="shared" si="5"/>
        <v>73.16479674796749</v>
      </c>
      <c r="I225" s="61"/>
    </row>
    <row r="226" spans="1:9" ht="15" customHeight="1">
      <c r="A226" s="61"/>
      <c r="B226" s="75" t="s">
        <v>14</v>
      </c>
      <c r="C226" s="76" t="s">
        <v>15</v>
      </c>
      <c r="D226" s="223">
        <v>1000</v>
      </c>
      <c r="E226" s="223">
        <v>1000</v>
      </c>
      <c r="F226" s="223">
        <v>0</v>
      </c>
      <c r="G226" s="224">
        <f t="shared" si="4"/>
        <v>0</v>
      </c>
      <c r="H226" s="224">
        <f t="shared" si="5"/>
        <v>0</v>
      </c>
      <c r="I226" s="61"/>
    </row>
    <row r="227" spans="1:9" ht="15" customHeight="1">
      <c r="A227" s="61"/>
      <c r="B227" s="75" t="s">
        <v>16</v>
      </c>
      <c r="C227" s="76" t="s">
        <v>17</v>
      </c>
      <c r="D227" s="223">
        <v>350000</v>
      </c>
      <c r="E227" s="223">
        <v>1028360</v>
      </c>
      <c r="F227" s="223">
        <v>1021466.08</v>
      </c>
      <c r="G227" s="224">
        <f aca="true" t="shared" si="7" ref="G227:G274">F227/D227*100</f>
        <v>291.84745142857145</v>
      </c>
      <c r="H227" s="224">
        <f aca="true" t="shared" si="8" ref="H227:H274">F227/E227*100</f>
        <v>99.3296199774398</v>
      </c>
      <c r="I227" s="61"/>
    </row>
    <row r="228" spans="1:9" ht="15" customHeight="1">
      <c r="A228" s="61"/>
      <c r="B228" s="75" t="s">
        <v>18</v>
      </c>
      <c r="C228" s="76" t="s">
        <v>19</v>
      </c>
      <c r="D228" s="223">
        <v>4500</v>
      </c>
      <c r="E228" s="223">
        <v>4668</v>
      </c>
      <c r="F228" s="223">
        <v>4037.1</v>
      </c>
      <c r="G228" s="224">
        <f t="shared" si="7"/>
        <v>89.71333333333334</v>
      </c>
      <c r="H228" s="224">
        <f t="shared" si="8"/>
        <v>86.48457583547557</v>
      </c>
      <c r="I228" s="61"/>
    </row>
    <row r="229" spans="1:9" ht="15" customHeight="1">
      <c r="A229" s="61"/>
      <c r="B229" s="75" t="s">
        <v>20</v>
      </c>
      <c r="C229" s="76" t="s">
        <v>21</v>
      </c>
      <c r="D229" s="223">
        <v>18600</v>
      </c>
      <c r="E229" s="223">
        <v>36100</v>
      </c>
      <c r="F229" s="223">
        <v>35639.46</v>
      </c>
      <c r="G229" s="224">
        <f t="shared" si="7"/>
        <v>191.60999999999999</v>
      </c>
      <c r="H229" s="224">
        <f t="shared" si="8"/>
        <v>98.72426592797784</v>
      </c>
      <c r="I229" s="61"/>
    </row>
    <row r="230" spans="1:9" ht="15" customHeight="1">
      <c r="A230" s="61"/>
      <c r="B230" s="75" t="s">
        <v>24</v>
      </c>
      <c r="C230" s="76" t="s">
        <v>25</v>
      </c>
      <c r="D230" s="223">
        <v>84900</v>
      </c>
      <c r="E230" s="223">
        <v>85063</v>
      </c>
      <c r="F230" s="223">
        <v>83869</v>
      </c>
      <c r="G230" s="224">
        <f t="shared" si="7"/>
        <v>98.78563015312132</v>
      </c>
      <c r="H230" s="224">
        <f t="shared" si="8"/>
        <v>98.59633448150194</v>
      </c>
      <c r="I230" s="61"/>
    </row>
    <row r="231" spans="1:9" ht="33" customHeight="1">
      <c r="A231" s="61"/>
      <c r="B231" s="75" t="s">
        <v>26</v>
      </c>
      <c r="C231" s="76" t="s">
        <v>27</v>
      </c>
      <c r="D231" s="223">
        <v>0</v>
      </c>
      <c r="E231" s="223">
        <v>1400</v>
      </c>
      <c r="F231" s="223">
        <v>1400</v>
      </c>
      <c r="G231" s="224">
        <v>0</v>
      </c>
      <c r="H231" s="224">
        <f t="shared" si="8"/>
        <v>100</v>
      </c>
      <c r="I231" s="61"/>
    </row>
    <row r="232" spans="1:9" ht="15" customHeight="1">
      <c r="A232" s="61"/>
      <c r="B232" s="75" t="s">
        <v>28</v>
      </c>
      <c r="C232" s="76" t="s">
        <v>29</v>
      </c>
      <c r="D232" s="223">
        <v>0</v>
      </c>
      <c r="E232" s="223">
        <v>1000</v>
      </c>
      <c r="F232" s="223">
        <v>889.2</v>
      </c>
      <c r="G232" s="224">
        <v>0</v>
      </c>
      <c r="H232" s="224">
        <f t="shared" si="8"/>
        <v>88.92</v>
      </c>
      <c r="I232" s="61"/>
    </row>
    <row r="233" spans="1:9" ht="31.5" customHeight="1">
      <c r="A233" s="61"/>
      <c r="B233" s="73" t="s">
        <v>116</v>
      </c>
      <c r="C233" s="74" t="s">
        <v>117</v>
      </c>
      <c r="D233" s="221">
        <f>SUM(D234:D240)</f>
        <v>970600</v>
      </c>
      <c r="E233" s="221">
        <f>SUM(E234:E240)</f>
        <v>1128740</v>
      </c>
      <c r="F233" s="221">
        <f>SUM(F234:F240)</f>
        <v>1126574.2</v>
      </c>
      <c r="G233" s="222">
        <f t="shared" si="7"/>
        <v>116.06987430455389</v>
      </c>
      <c r="H233" s="222">
        <f t="shared" si="8"/>
        <v>99.80812233109484</v>
      </c>
      <c r="I233" s="61"/>
    </row>
    <row r="234" spans="1:9" ht="15" customHeight="1">
      <c r="A234" s="61"/>
      <c r="B234" s="75" t="s">
        <v>6</v>
      </c>
      <c r="C234" s="76" t="s">
        <v>7</v>
      </c>
      <c r="D234" s="223">
        <v>779200</v>
      </c>
      <c r="E234" s="223">
        <v>833500</v>
      </c>
      <c r="F234" s="223">
        <v>833483.07</v>
      </c>
      <c r="G234" s="224">
        <f t="shared" si="7"/>
        <v>106.96651309034908</v>
      </c>
      <c r="H234" s="224">
        <f t="shared" si="8"/>
        <v>99.99796880623875</v>
      </c>
      <c r="I234" s="61"/>
    </row>
    <row r="235" spans="1:9" ht="15" customHeight="1">
      <c r="A235" s="61"/>
      <c r="B235" s="75" t="s">
        <v>8</v>
      </c>
      <c r="C235" s="76" t="s">
        <v>9</v>
      </c>
      <c r="D235" s="223">
        <v>171400</v>
      </c>
      <c r="E235" s="223">
        <v>188750</v>
      </c>
      <c r="F235" s="223">
        <v>188718.26</v>
      </c>
      <c r="G235" s="224">
        <f t="shared" si="7"/>
        <v>110.10400233372228</v>
      </c>
      <c r="H235" s="224">
        <f t="shared" si="8"/>
        <v>99.98318410596026</v>
      </c>
      <c r="I235" s="61"/>
    </row>
    <row r="236" spans="1:9" ht="15" customHeight="1">
      <c r="A236" s="61"/>
      <c r="B236" s="75" t="s">
        <v>10</v>
      </c>
      <c r="C236" s="76" t="s">
        <v>11</v>
      </c>
      <c r="D236" s="223">
        <v>7500</v>
      </c>
      <c r="E236" s="223">
        <v>10960</v>
      </c>
      <c r="F236" s="223">
        <v>10110</v>
      </c>
      <c r="G236" s="224">
        <f t="shared" si="7"/>
        <v>134.8</v>
      </c>
      <c r="H236" s="224">
        <f t="shared" si="8"/>
        <v>92.24452554744525</v>
      </c>
      <c r="I236" s="61"/>
    </row>
    <row r="237" spans="1:9" ht="15" customHeight="1">
      <c r="A237" s="61"/>
      <c r="B237" s="75" t="s">
        <v>12</v>
      </c>
      <c r="C237" s="76" t="s">
        <v>13</v>
      </c>
      <c r="D237" s="223">
        <v>12000</v>
      </c>
      <c r="E237" s="223">
        <v>23280</v>
      </c>
      <c r="F237" s="223">
        <v>22512.87</v>
      </c>
      <c r="G237" s="224">
        <f t="shared" si="7"/>
        <v>187.60725</v>
      </c>
      <c r="H237" s="224">
        <f t="shared" si="8"/>
        <v>96.70476804123712</v>
      </c>
      <c r="I237" s="61"/>
    </row>
    <row r="238" spans="1:9" ht="30.75" customHeight="1">
      <c r="A238" s="61"/>
      <c r="B238" s="75" t="s">
        <v>26</v>
      </c>
      <c r="C238" s="76" t="s">
        <v>27</v>
      </c>
      <c r="D238" s="223">
        <v>0</v>
      </c>
      <c r="E238" s="223">
        <v>1450</v>
      </c>
      <c r="F238" s="223">
        <v>1450</v>
      </c>
      <c r="G238" s="224">
        <v>0</v>
      </c>
      <c r="H238" s="224">
        <f>F238/E238*100</f>
        <v>100</v>
      </c>
      <c r="I238" s="61"/>
    </row>
    <row r="239" spans="1:9" ht="15" customHeight="1">
      <c r="A239" s="61"/>
      <c r="B239" s="75" t="s">
        <v>32</v>
      </c>
      <c r="C239" s="76" t="s">
        <v>33</v>
      </c>
      <c r="D239" s="223">
        <v>0</v>
      </c>
      <c r="E239" s="223">
        <v>70300</v>
      </c>
      <c r="F239" s="223">
        <v>70300</v>
      </c>
      <c r="G239" s="224">
        <v>0</v>
      </c>
      <c r="H239" s="224">
        <f t="shared" si="8"/>
        <v>100</v>
      </c>
      <c r="I239" s="61"/>
    </row>
    <row r="240" spans="1:9" ht="15" customHeight="1">
      <c r="A240" s="61"/>
      <c r="B240" s="75" t="s">
        <v>28</v>
      </c>
      <c r="C240" s="76" t="s">
        <v>29</v>
      </c>
      <c r="D240" s="223">
        <v>500</v>
      </c>
      <c r="E240" s="223">
        <v>500</v>
      </c>
      <c r="F240" s="223">
        <v>0</v>
      </c>
      <c r="G240" s="224">
        <f t="shared" si="7"/>
        <v>0</v>
      </c>
      <c r="H240" s="224">
        <f t="shared" si="8"/>
        <v>0</v>
      </c>
      <c r="I240" s="61"/>
    </row>
    <row r="241" spans="1:9" ht="15" customHeight="1">
      <c r="A241" s="61"/>
      <c r="B241" s="73" t="s">
        <v>118</v>
      </c>
      <c r="C241" s="74" t="s">
        <v>119</v>
      </c>
      <c r="D241" s="221">
        <f>SUM(D242:D243)</f>
        <v>38800</v>
      </c>
      <c r="E241" s="221">
        <f>SUM(E242:E243)</f>
        <v>155447</v>
      </c>
      <c r="F241" s="221">
        <f>SUM(F242:F243)</f>
        <v>139547.91999999998</v>
      </c>
      <c r="G241" s="222">
        <f t="shared" si="7"/>
        <v>359.6595876288659</v>
      </c>
      <c r="H241" s="222">
        <f t="shared" si="8"/>
        <v>89.77202519186602</v>
      </c>
      <c r="I241" s="61"/>
    </row>
    <row r="242" spans="1:9" ht="30.75" customHeight="1">
      <c r="A242" s="61"/>
      <c r="B242" s="75" t="s">
        <v>26</v>
      </c>
      <c r="C242" s="76" t="s">
        <v>27</v>
      </c>
      <c r="D242" s="223">
        <v>0</v>
      </c>
      <c r="E242" s="223">
        <v>69947</v>
      </c>
      <c r="F242" s="223">
        <v>54097.92</v>
      </c>
      <c r="G242" s="224">
        <v>0</v>
      </c>
      <c r="H242" s="224">
        <f t="shared" si="8"/>
        <v>77.34130127096229</v>
      </c>
      <c r="I242" s="61"/>
    </row>
    <row r="243" spans="1:9" ht="15" customHeight="1">
      <c r="A243" s="61"/>
      <c r="B243" s="75" t="s">
        <v>40</v>
      </c>
      <c r="C243" s="76" t="s">
        <v>41</v>
      </c>
      <c r="D243" s="223">
        <v>38800</v>
      </c>
      <c r="E243" s="223">
        <v>85500</v>
      </c>
      <c r="F243" s="223">
        <v>85450</v>
      </c>
      <c r="G243" s="224">
        <f t="shared" si="7"/>
        <v>220.23195876288662</v>
      </c>
      <c r="H243" s="224">
        <f t="shared" si="8"/>
        <v>99.94152046783626</v>
      </c>
      <c r="I243" s="61"/>
    </row>
    <row r="244" spans="1:9" ht="33.75" customHeight="1">
      <c r="A244" s="61"/>
      <c r="B244" s="73" t="s">
        <v>120</v>
      </c>
      <c r="C244" s="74" t="s">
        <v>121</v>
      </c>
      <c r="D244" s="221">
        <f>D245</f>
        <v>40000</v>
      </c>
      <c r="E244" s="221">
        <f>E245</f>
        <v>39580</v>
      </c>
      <c r="F244" s="221">
        <f>F245</f>
        <v>4500</v>
      </c>
      <c r="G244" s="222">
        <f t="shared" si="7"/>
        <v>11.25</v>
      </c>
      <c r="H244" s="222">
        <f t="shared" si="8"/>
        <v>11.369378473976756</v>
      </c>
      <c r="I244" s="61"/>
    </row>
    <row r="245" spans="1:9" ht="15" customHeight="1">
      <c r="A245" s="61"/>
      <c r="B245" s="75" t="s">
        <v>26</v>
      </c>
      <c r="C245" s="76" t="s">
        <v>27</v>
      </c>
      <c r="D245" s="223">
        <v>40000</v>
      </c>
      <c r="E245" s="223">
        <v>39580</v>
      </c>
      <c r="F245" s="223">
        <v>4500</v>
      </c>
      <c r="G245" s="224">
        <f t="shared" si="7"/>
        <v>11.25</v>
      </c>
      <c r="H245" s="224">
        <f t="shared" si="8"/>
        <v>11.369378473976756</v>
      </c>
      <c r="I245" s="61"/>
    </row>
    <row r="246" spans="1:9" ht="33.75" customHeight="1">
      <c r="A246" s="61"/>
      <c r="B246" s="73" t="s">
        <v>122</v>
      </c>
      <c r="C246" s="74" t="s">
        <v>123</v>
      </c>
      <c r="D246" s="221">
        <f>D247</f>
        <v>10000</v>
      </c>
      <c r="E246" s="221">
        <f>E247</f>
        <v>0</v>
      </c>
      <c r="F246" s="221">
        <f>F247</f>
        <v>0</v>
      </c>
      <c r="G246" s="222">
        <f t="shared" si="7"/>
        <v>0</v>
      </c>
      <c r="H246" s="222">
        <v>0</v>
      </c>
      <c r="I246" s="61"/>
    </row>
    <row r="247" spans="1:9" ht="15" customHeight="1">
      <c r="A247" s="61"/>
      <c r="B247" s="75" t="s">
        <v>26</v>
      </c>
      <c r="C247" s="76" t="s">
        <v>27</v>
      </c>
      <c r="D247" s="223">
        <v>10000</v>
      </c>
      <c r="E247" s="223">
        <v>0</v>
      </c>
      <c r="F247" s="223">
        <v>0</v>
      </c>
      <c r="G247" s="224">
        <f t="shared" si="7"/>
        <v>0</v>
      </c>
      <c r="H247" s="224">
        <v>0</v>
      </c>
      <c r="I247" s="61"/>
    </row>
    <row r="248" spans="1:9" ht="32.25" customHeight="1">
      <c r="A248" s="61"/>
      <c r="B248" s="73" t="s">
        <v>124</v>
      </c>
      <c r="C248" s="74" t="s">
        <v>125</v>
      </c>
      <c r="D248" s="221">
        <f>D249</f>
        <v>710200</v>
      </c>
      <c r="E248" s="221">
        <f>E249</f>
        <v>900900</v>
      </c>
      <c r="F248" s="221">
        <f>F249</f>
        <v>898733.84</v>
      </c>
      <c r="G248" s="222">
        <f t="shared" si="7"/>
        <v>126.54658406082793</v>
      </c>
      <c r="H248" s="222">
        <f t="shared" si="8"/>
        <v>99.759555999556</v>
      </c>
      <c r="I248" s="61"/>
    </row>
    <row r="249" spans="1:9" ht="15" customHeight="1">
      <c r="A249" s="61"/>
      <c r="B249" s="75" t="s">
        <v>32</v>
      </c>
      <c r="C249" s="76" t="s">
        <v>33</v>
      </c>
      <c r="D249" s="223">
        <v>710200</v>
      </c>
      <c r="E249" s="223">
        <v>900900</v>
      </c>
      <c r="F249" s="223">
        <v>898733.84</v>
      </c>
      <c r="G249" s="224">
        <f t="shared" si="7"/>
        <v>126.54658406082793</v>
      </c>
      <c r="H249" s="224">
        <f t="shared" si="8"/>
        <v>99.759555999556</v>
      </c>
      <c r="I249" s="61"/>
    </row>
    <row r="250" spans="1:9" ht="32.25" customHeight="1">
      <c r="A250" s="61"/>
      <c r="B250" s="73" t="s">
        <v>126</v>
      </c>
      <c r="C250" s="74" t="s">
        <v>127</v>
      </c>
      <c r="D250" s="221">
        <f>SUM(D251:D256)</f>
        <v>537200</v>
      </c>
      <c r="E250" s="221">
        <f>SUM(E251:E256)</f>
        <v>612679</v>
      </c>
      <c r="F250" s="221">
        <f>SUM(F251:F256)</f>
        <v>543418.46</v>
      </c>
      <c r="G250" s="222">
        <f t="shared" si="7"/>
        <v>101.15756887565152</v>
      </c>
      <c r="H250" s="222">
        <f t="shared" si="8"/>
        <v>88.69546042870736</v>
      </c>
      <c r="I250" s="61"/>
    </row>
    <row r="251" spans="1:9" ht="15" customHeight="1">
      <c r="A251" s="61"/>
      <c r="B251" s="75" t="s">
        <v>6</v>
      </c>
      <c r="C251" s="76" t="s">
        <v>7</v>
      </c>
      <c r="D251" s="223">
        <v>399200</v>
      </c>
      <c r="E251" s="223">
        <v>428800</v>
      </c>
      <c r="F251" s="223">
        <v>426558.75</v>
      </c>
      <c r="G251" s="224">
        <f t="shared" si="7"/>
        <v>106.85339428857716</v>
      </c>
      <c r="H251" s="224">
        <f t="shared" si="8"/>
        <v>99.47732042910448</v>
      </c>
      <c r="I251" s="61"/>
    </row>
    <row r="252" spans="1:9" ht="15" customHeight="1">
      <c r="A252" s="61"/>
      <c r="B252" s="75" t="s">
        <v>8</v>
      </c>
      <c r="C252" s="76" t="s">
        <v>9</v>
      </c>
      <c r="D252" s="223">
        <v>68000</v>
      </c>
      <c r="E252" s="223">
        <v>58400</v>
      </c>
      <c r="F252" s="223">
        <v>56767.54</v>
      </c>
      <c r="G252" s="224">
        <f t="shared" si="7"/>
        <v>83.48167647058824</v>
      </c>
      <c r="H252" s="224">
        <f t="shared" si="8"/>
        <v>97.20469178082192</v>
      </c>
      <c r="I252" s="61"/>
    </row>
    <row r="253" spans="1:9" ht="15" customHeight="1">
      <c r="A253" s="61"/>
      <c r="B253" s="75" t="s">
        <v>10</v>
      </c>
      <c r="C253" s="76" t="s">
        <v>11</v>
      </c>
      <c r="D253" s="223">
        <v>7000</v>
      </c>
      <c r="E253" s="223">
        <v>12815</v>
      </c>
      <c r="F253" s="223">
        <v>5815</v>
      </c>
      <c r="G253" s="224">
        <f t="shared" si="7"/>
        <v>83.07142857142857</v>
      </c>
      <c r="H253" s="224">
        <f t="shared" si="8"/>
        <v>45.37651190011705</v>
      </c>
      <c r="I253" s="61"/>
    </row>
    <row r="254" spans="1:9" ht="15" customHeight="1">
      <c r="A254" s="61"/>
      <c r="B254" s="75" t="s">
        <v>12</v>
      </c>
      <c r="C254" s="76" t="s">
        <v>13</v>
      </c>
      <c r="D254" s="223">
        <v>40000</v>
      </c>
      <c r="E254" s="223">
        <v>79664</v>
      </c>
      <c r="F254" s="223">
        <v>27718.44</v>
      </c>
      <c r="G254" s="224">
        <f t="shared" si="7"/>
        <v>69.2961</v>
      </c>
      <c r="H254" s="224">
        <f t="shared" si="8"/>
        <v>34.794185579433616</v>
      </c>
      <c r="I254" s="61"/>
    </row>
    <row r="255" spans="1:9" ht="15" customHeight="1">
      <c r="A255" s="61"/>
      <c r="B255" s="75" t="s">
        <v>20</v>
      </c>
      <c r="C255" s="76" t="s">
        <v>21</v>
      </c>
      <c r="D255" s="223">
        <v>22000</v>
      </c>
      <c r="E255" s="223">
        <v>32000</v>
      </c>
      <c r="F255" s="223">
        <v>26012.37</v>
      </c>
      <c r="G255" s="224">
        <f t="shared" si="7"/>
        <v>118.23804545454546</v>
      </c>
      <c r="H255" s="224">
        <f t="shared" si="8"/>
        <v>81.28865625</v>
      </c>
      <c r="I255" s="61"/>
    </row>
    <row r="256" spans="1:9" ht="15" customHeight="1">
      <c r="A256" s="61"/>
      <c r="B256" s="75" t="s">
        <v>22</v>
      </c>
      <c r="C256" s="76" t="s">
        <v>23</v>
      </c>
      <c r="D256" s="223">
        <v>1000</v>
      </c>
      <c r="E256" s="223">
        <v>1000</v>
      </c>
      <c r="F256" s="223">
        <v>546.36</v>
      </c>
      <c r="G256" s="224">
        <f t="shared" si="7"/>
        <v>54.63600000000001</v>
      </c>
      <c r="H256" s="224">
        <f t="shared" si="8"/>
        <v>54.63600000000001</v>
      </c>
      <c r="I256" s="61"/>
    </row>
    <row r="257" spans="1:9" ht="60" customHeight="1">
      <c r="A257" s="61"/>
      <c r="B257" s="73" t="s">
        <v>128</v>
      </c>
      <c r="C257" s="74" t="s">
        <v>129</v>
      </c>
      <c r="D257" s="221">
        <f>D258</f>
        <v>13000</v>
      </c>
      <c r="E257" s="221">
        <f>E258</f>
        <v>13000</v>
      </c>
      <c r="F257" s="221">
        <f>F258</f>
        <v>6016</v>
      </c>
      <c r="G257" s="222">
        <f t="shared" si="7"/>
        <v>46.276923076923076</v>
      </c>
      <c r="H257" s="222">
        <f t="shared" si="8"/>
        <v>46.276923076923076</v>
      </c>
      <c r="I257" s="61"/>
    </row>
    <row r="258" spans="1:9" ht="15" customHeight="1">
      <c r="A258" s="61"/>
      <c r="B258" s="75" t="s">
        <v>32</v>
      </c>
      <c r="C258" s="76" t="s">
        <v>33</v>
      </c>
      <c r="D258" s="223">
        <v>13000</v>
      </c>
      <c r="E258" s="223">
        <v>13000</v>
      </c>
      <c r="F258" s="223">
        <v>6016</v>
      </c>
      <c r="G258" s="224">
        <f t="shared" si="7"/>
        <v>46.276923076923076</v>
      </c>
      <c r="H258" s="224">
        <f t="shared" si="8"/>
        <v>46.276923076923076</v>
      </c>
      <c r="I258" s="61"/>
    </row>
    <row r="259" spans="1:9" ht="47.25" customHeight="1">
      <c r="A259" s="61"/>
      <c r="B259" s="73" t="s">
        <v>130</v>
      </c>
      <c r="C259" s="74" t="s">
        <v>131</v>
      </c>
      <c r="D259" s="221">
        <f>D260</f>
        <v>245900</v>
      </c>
      <c r="E259" s="221">
        <f>E260</f>
        <v>230700</v>
      </c>
      <c r="F259" s="221">
        <f>F260</f>
        <v>229998.13</v>
      </c>
      <c r="G259" s="222">
        <f t="shared" si="7"/>
        <v>93.53319642130947</v>
      </c>
      <c r="H259" s="222">
        <f t="shared" si="8"/>
        <v>99.69576506285219</v>
      </c>
      <c r="I259" s="61"/>
    </row>
    <row r="260" spans="1:9" ht="15" customHeight="1">
      <c r="A260" s="61"/>
      <c r="B260" s="75" t="s">
        <v>32</v>
      </c>
      <c r="C260" s="76" t="s">
        <v>33</v>
      </c>
      <c r="D260" s="223">
        <v>245900</v>
      </c>
      <c r="E260" s="223">
        <v>230700</v>
      </c>
      <c r="F260" s="223">
        <v>229998.13</v>
      </c>
      <c r="G260" s="224">
        <f t="shared" si="7"/>
        <v>93.53319642130947</v>
      </c>
      <c r="H260" s="224">
        <f t="shared" si="8"/>
        <v>99.69576506285219</v>
      </c>
      <c r="I260" s="61"/>
    </row>
    <row r="261" spans="1:9" ht="60.75" customHeight="1">
      <c r="A261" s="61"/>
      <c r="B261" s="86">
        <v>1015061</v>
      </c>
      <c r="C261" s="74" t="s">
        <v>412</v>
      </c>
      <c r="D261" s="221">
        <f>SUM(D262:D263)</f>
        <v>0</v>
      </c>
      <c r="E261" s="221">
        <f>SUM(E262:E263)</f>
        <v>33691</v>
      </c>
      <c r="F261" s="221">
        <f>SUM(F262:F263)</f>
        <v>5767.27</v>
      </c>
      <c r="G261" s="222">
        <v>0</v>
      </c>
      <c r="H261" s="222">
        <f>F261/E261*100</f>
        <v>17.118132438930278</v>
      </c>
      <c r="I261" s="61"/>
    </row>
    <row r="262" spans="1:9" ht="18" customHeight="1">
      <c r="A262" s="61"/>
      <c r="B262" s="75" t="s">
        <v>6</v>
      </c>
      <c r="C262" s="76" t="s">
        <v>7</v>
      </c>
      <c r="D262" s="223">
        <v>0</v>
      </c>
      <c r="E262" s="223">
        <v>27615</v>
      </c>
      <c r="F262" s="223">
        <v>4727.27</v>
      </c>
      <c r="G262" s="224">
        <v>0</v>
      </c>
      <c r="H262" s="224">
        <f>F262/E262*100</f>
        <v>17.118486329893177</v>
      </c>
      <c r="I262" s="61"/>
    </row>
    <row r="263" spans="1:9" ht="15" customHeight="1">
      <c r="A263" s="61"/>
      <c r="B263" s="75" t="s">
        <v>8</v>
      </c>
      <c r="C263" s="76" t="s">
        <v>9</v>
      </c>
      <c r="D263" s="223">
        <v>0</v>
      </c>
      <c r="E263" s="223">
        <v>6076</v>
      </c>
      <c r="F263" s="223">
        <v>1040</v>
      </c>
      <c r="G263" s="224">
        <v>0</v>
      </c>
      <c r="H263" s="224">
        <f>F263/E263*100</f>
        <v>17.116524028966428</v>
      </c>
      <c r="I263" s="61"/>
    </row>
    <row r="264" spans="1:9" ht="22.5" customHeight="1">
      <c r="A264" s="61"/>
      <c r="B264" s="73" t="s">
        <v>132</v>
      </c>
      <c r="C264" s="74" t="s">
        <v>133</v>
      </c>
      <c r="D264" s="221">
        <f>D265+D272</f>
        <v>3493000</v>
      </c>
      <c r="E264" s="221">
        <f>E265+E272</f>
        <v>1833450</v>
      </c>
      <c r="F264" s="221">
        <f>F265+F272</f>
        <v>1804126.44</v>
      </c>
      <c r="G264" s="222">
        <f t="shared" si="7"/>
        <v>51.6497692527913</v>
      </c>
      <c r="H264" s="222">
        <f t="shared" si="8"/>
        <v>98.40063486869018</v>
      </c>
      <c r="I264" s="61"/>
    </row>
    <row r="265" spans="1:9" ht="45.75" customHeight="1">
      <c r="A265" s="61"/>
      <c r="B265" s="73" t="s">
        <v>134</v>
      </c>
      <c r="C265" s="74" t="s">
        <v>75</v>
      </c>
      <c r="D265" s="221">
        <f>SUM(D266:D271)</f>
        <v>1693000</v>
      </c>
      <c r="E265" s="221">
        <f>SUM(E266:E271)</f>
        <v>1807000</v>
      </c>
      <c r="F265" s="221">
        <f>SUM(F266:F271)</f>
        <v>1804126.44</v>
      </c>
      <c r="G265" s="222">
        <f t="shared" si="7"/>
        <v>106.56387714116953</v>
      </c>
      <c r="H265" s="222">
        <f t="shared" si="8"/>
        <v>99.84097620365246</v>
      </c>
      <c r="I265" s="61"/>
    </row>
    <row r="266" spans="1:9" ht="15" customHeight="1">
      <c r="A266" s="61"/>
      <c r="B266" s="75" t="s">
        <v>6</v>
      </c>
      <c r="C266" s="76" t="s">
        <v>7</v>
      </c>
      <c r="D266" s="223">
        <v>1376300</v>
      </c>
      <c r="E266" s="223">
        <v>1490100</v>
      </c>
      <c r="F266" s="223">
        <v>1487469.14</v>
      </c>
      <c r="G266" s="224">
        <f t="shared" si="7"/>
        <v>108.0773915570733</v>
      </c>
      <c r="H266" s="224">
        <f t="shared" si="8"/>
        <v>99.82344406415676</v>
      </c>
      <c r="I266" s="61"/>
    </row>
    <row r="267" spans="1:9" ht="15" customHeight="1">
      <c r="A267" s="61"/>
      <c r="B267" s="75" t="s">
        <v>8</v>
      </c>
      <c r="C267" s="76" t="s">
        <v>9</v>
      </c>
      <c r="D267" s="223">
        <v>302700</v>
      </c>
      <c r="E267" s="223">
        <v>286700</v>
      </c>
      <c r="F267" s="223">
        <v>286657.82</v>
      </c>
      <c r="G267" s="224">
        <f t="shared" si="7"/>
        <v>94.7003039312851</v>
      </c>
      <c r="H267" s="224">
        <f t="shared" si="8"/>
        <v>99.98528775723753</v>
      </c>
      <c r="I267" s="61"/>
    </row>
    <row r="268" spans="1:9" ht="15" customHeight="1">
      <c r="A268" s="61"/>
      <c r="B268" s="75" t="s">
        <v>10</v>
      </c>
      <c r="C268" s="76" t="s">
        <v>11</v>
      </c>
      <c r="D268" s="223">
        <v>8000</v>
      </c>
      <c r="E268" s="223">
        <v>13950</v>
      </c>
      <c r="F268" s="223">
        <v>13925</v>
      </c>
      <c r="G268" s="224">
        <f t="shared" si="7"/>
        <v>174.0625</v>
      </c>
      <c r="H268" s="224">
        <f t="shared" si="8"/>
        <v>99.82078853046595</v>
      </c>
      <c r="I268" s="61"/>
    </row>
    <row r="269" spans="1:9" ht="15" customHeight="1">
      <c r="A269" s="61"/>
      <c r="B269" s="75" t="s">
        <v>12</v>
      </c>
      <c r="C269" s="76" t="s">
        <v>13</v>
      </c>
      <c r="D269" s="223">
        <v>5000</v>
      </c>
      <c r="E269" s="223">
        <v>14600</v>
      </c>
      <c r="F269" s="223">
        <v>14471.08</v>
      </c>
      <c r="G269" s="224">
        <f t="shared" si="7"/>
        <v>289.4216</v>
      </c>
      <c r="H269" s="224">
        <f t="shared" si="8"/>
        <v>99.11698630136986</v>
      </c>
      <c r="I269" s="61"/>
    </row>
    <row r="270" spans="1:9" ht="15" customHeight="1">
      <c r="A270" s="61"/>
      <c r="B270" s="75" t="s">
        <v>14</v>
      </c>
      <c r="C270" s="76" t="s">
        <v>15</v>
      </c>
      <c r="D270" s="223">
        <v>1000</v>
      </c>
      <c r="E270" s="223">
        <v>1600</v>
      </c>
      <c r="F270" s="223">
        <v>1600</v>
      </c>
      <c r="G270" s="224">
        <f t="shared" si="7"/>
        <v>160</v>
      </c>
      <c r="H270" s="224">
        <f t="shared" si="8"/>
        <v>100</v>
      </c>
      <c r="I270" s="61"/>
    </row>
    <row r="271" spans="1:9" ht="15" customHeight="1">
      <c r="A271" s="61"/>
      <c r="B271" s="75" t="s">
        <v>28</v>
      </c>
      <c r="C271" s="76" t="s">
        <v>29</v>
      </c>
      <c r="D271" s="223">
        <v>0</v>
      </c>
      <c r="E271" s="223">
        <v>50</v>
      </c>
      <c r="F271" s="223">
        <v>3.4</v>
      </c>
      <c r="G271" s="224">
        <v>0</v>
      </c>
      <c r="H271" s="224">
        <f t="shared" si="8"/>
        <v>6.800000000000001</v>
      </c>
      <c r="I271" s="61"/>
    </row>
    <row r="272" spans="1:9" ht="15" customHeight="1">
      <c r="A272" s="61"/>
      <c r="B272" s="73" t="s">
        <v>135</v>
      </c>
      <c r="C272" s="74" t="s">
        <v>136</v>
      </c>
      <c r="D272" s="221">
        <f>D273</f>
        <v>1800000</v>
      </c>
      <c r="E272" s="221">
        <f>E273</f>
        <v>26450</v>
      </c>
      <c r="F272" s="221">
        <f>F273</f>
        <v>0</v>
      </c>
      <c r="G272" s="222">
        <f t="shared" si="7"/>
        <v>0</v>
      </c>
      <c r="H272" s="222">
        <f t="shared" si="8"/>
        <v>0</v>
      </c>
      <c r="I272" s="61"/>
    </row>
    <row r="273" spans="1:9" ht="15" customHeight="1">
      <c r="A273" s="61"/>
      <c r="B273" s="75" t="s">
        <v>137</v>
      </c>
      <c r="C273" s="76" t="s">
        <v>138</v>
      </c>
      <c r="D273" s="223">
        <v>1800000</v>
      </c>
      <c r="E273" s="223">
        <v>26450</v>
      </c>
      <c r="F273" s="223">
        <v>0</v>
      </c>
      <c r="G273" s="224">
        <f t="shared" si="7"/>
        <v>0</v>
      </c>
      <c r="H273" s="224">
        <f t="shared" si="8"/>
        <v>0</v>
      </c>
      <c r="I273" s="61"/>
    </row>
    <row r="274" spans="1:9" ht="21" customHeight="1">
      <c r="A274" s="61"/>
      <c r="B274" s="158" t="s">
        <v>145</v>
      </c>
      <c r="C274" s="158"/>
      <c r="D274" s="221">
        <f>D10+D82+D186+D264</f>
        <v>254472083</v>
      </c>
      <c r="E274" s="221">
        <f>E10+E82+E186+E264</f>
        <v>288821521.48</v>
      </c>
      <c r="F274" s="221">
        <f>F10+F82+F186+F264</f>
        <v>276875697.55</v>
      </c>
      <c r="G274" s="222">
        <f t="shared" si="7"/>
        <v>108.8039577017177</v>
      </c>
      <c r="H274" s="222">
        <f t="shared" si="8"/>
        <v>95.86394259375605</v>
      </c>
      <c r="I274" s="61"/>
    </row>
    <row r="275" spans="1:9" ht="21" customHeight="1">
      <c r="A275" s="61"/>
      <c r="B275" s="73"/>
      <c r="C275" s="73"/>
      <c r="D275" s="78"/>
      <c r="E275" s="78"/>
      <c r="F275" s="78"/>
      <c r="G275" s="20"/>
      <c r="H275" s="20"/>
      <c r="I275" s="61"/>
    </row>
    <row r="276" spans="1:9" ht="21" customHeight="1">
      <c r="A276" s="61"/>
      <c r="B276" s="159" t="s">
        <v>0</v>
      </c>
      <c r="C276" s="159" t="s">
        <v>1</v>
      </c>
      <c r="D276" s="159" t="s">
        <v>140</v>
      </c>
      <c r="E276" s="159" t="s">
        <v>139</v>
      </c>
      <c r="F276" s="159" t="s">
        <v>377</v>
      </c>
      <c r="G276" s="162"/>
      <c r="H276" s="162"/>
      <c r="I276" s="61"/>
    </row>
    <row r="277" spans="1:9" ht="76.5" customHeight="1">
      <c r="A277" s="61"/>
      <c r="B277" s="159"/>
      <c r="C277" s="159"/>
      <c r="D277" s="160"/>
      <c r="E277" s="160"/>
      <c r="F277" s="160"/>
      <c r="G277" s="68" t="s">
        <v>142</v>
      </c>
      <c r="H277" s="68" t="s">
        <v>143</v>
      </c>
      <c r="I277" s="61"/>
    </row>
    <row r="278" spans="1:9" s="82" customFormat="1" ht="22.5" customHeight="1">
      <c r="A278" s="79"/>
      <c r="B278" s="80" t="s">
        <v>168</v>
      </c>
      <c r="C278" s="80" t="s">
        <v>169</v>
      </c>
      <c r="D278" s="81" t="s">
        <v>170</v>
      </c>
      <c r="E278" s="81" t="s">
        <v>171</v>
      </c>
      <c r="F278" s="81" t="s">
        <v>172</v>
      </c>
      <c r="G278" s="68" t="s">
        <v>173</v>
      </c>
      <c r="H278" s="68" t="s">
        <v>174</v>
      </c>
      <c r="I278" s="79"/>
    </row>
    <row r="279" spans="2:8" s="83" customFormat="1" ht="27.75" customHeight="1">
      <c r="B279" s="171" t="s">
        <v>165</v>
      </c>
      <c r="C279" s="172"/>
      <c r="D279" s="172"/>
      <c r="E279" s="172"/>
      <c r="F279" s="172"/>
      <c r="G279" s="172"/>
      <c r="H279" s="172"/>
    </row>
    <row r="280" spans="2:8" ht="15.75">
      <c r="B280" s="73" t="s">
        <v>2</v>
      </c>
      <c r="C280" s="74" t="s">
        <v>3</v>
      </c>
      <c r="D280" s="225">
        <f>D281+D286+D288+D292+D294+D296+D298+D313+D302+D305+D307+D309+D290+D300</f>
        <v>6198200</v>
      </c>
      <c r="E280" s="225">
        <f>E281+E286+E288+E292+E294+E296+E298+E313+E302+E305+E307+E309+E290+E300</f>
        <v>36742456.7</v>
      </c>
      <c r="F280" s="225">
        <f>F281+F286+F288+F292+F294+F296+F298+F313+F302+F305+F307+F309+F290+F300</f>
        <v>32816556.61</v>
      </c>
      <c r="G280" s="222">
        <f>F280/D280*100</f>
        <v>529.4530123261592</v>
      </c>
      <c r="H280" s="222">
        <f aca="true" t="shared" si="9" ref="H280:H291">F280/E280*100</f>
        <v>89.31508548256653</v>
      </c>
    </row>
    <row r="281" spans="2:8" ht="63" customHeight="1">
      <c r="B281" s="73" t="s">
        <v>4</v>
      </c>
      <c r="C281" s="74" t="s">
        <v>5</v>
      </c>
      <c r="D281" s="225">
        <f>SUM(D282:D285)</f>
        <v>10000</v>
      </c>
      <c r="E281" s="225">
        <f>SUM(E282:E285)</f>
        <v>447717.15</v>
      </c>
      <c r="F281" s="225">
        <f>SUM(F282:F285)</f>
        <v>86892.42</v>
      </c>
      <c r="G281" s="222">
        <f>F281/D281*100</f>
        <v>868.9242</v>
      </c>
      <c r="H281" s="222">
        <f t="shared" si="9"/>
        <v>19.40788285639717</v>
      </c>
    </row>
    <row r="282" spans="2:8" ht="15.75">
      <c r="B282" s="75" t="s">
        <v>10</v>
      </c>
      <c r="C282" s="76" t="s">
        <v>11</v>
      </c>
      <c r="D282" s="226">
        <v>10000</v>
      </c>
      <c r="E282" s="226">
        <v>361868.73</v>
      </c>
      <c r="F282" s="226">
        <v>1044</v>
      </c>
      <c r="G282" s="224">
        <f>F282/D282*100</f>
        <v>10.440000000000001</v>
      </c>
      <c r="H282" s="224">
        <f t="shared" si="9"/>
        <v>0.2885024080417227</v>
      </c>
    </row>
    <row r="283" spans="2:8" ht="15.75">
      <c r="B283" s="75" t="s">
        <v>20</v>
      </c>
      <c r="C283" s="76" t="s">
        <v>21</v>
      </c>
      <c r="D283" s="223">
        <v>0</v>
      </c>
      <c r="E283" s="223">
        <v>31655.28</v>
      </c>
      <c r="F283" s="223">
        <v>31655.28</v>
      </c>
      <c r="G283" s="224">
        <v>0</v>
      </c>
      <c r="H283" s="224">
        <f t="shared" si="9"/>
        <v>100</v>
      </c>
    </row>
    <row r="284" spans="2:8" ht="15.75">
      <c r="B284" s="75" t="s">
        <v>28</v>
      </c>
      <c r="C284" s="76" t="s">
        <v>29</v>
      </c>
      <c r="D284" s="226">
        <v>0</v>
      </c>
      <c r="E284" s="226">
        <v>4388.14</v>
      </c>
      <c r="F284" s="226">
        <v>4388.14</v>
      </c>
      <c r="G284" s="224">
        <v>0</v>
      </c>
      <c r="H284" s="224">
        <f t="shared" si="9"/>
        <v>100</v>
      </c>
    </row>
    <row r="285" spans="2:8" ht="15.75">
      <c r="B285" s="75">
        <v>3142</v>
      </c>
      <c r="C285" s="76" t="s">
        <v>414</v>
      </c>
      <c r="D285" s="226">
        <v>0</v>
      </c>
      <c r="E285" s="226">
        <v>49805</v>
      </c>
      <c r="F285" s="226">
        <v>49805</v>
      </c>
      <c r="G285" s="224">
        <v>0</v>
      </c>
      <c r="H285" s="224">
        <f t="shared" si="9"/>
        <v>100</v>
      </c>
    </row>
    <row r="286" spans="2:8" ht="29.25" hidden="1">
      <c r="B286" s="73" t="s">
        <v>34</v>
      </c>
      <c r="C286" s="74" t="s">
        <v>35</v>
      </c>
      <c r="D286" s="225">
        <f>D287</f>
        <v>0</v>
      </c>
      <c r="E286" s="225">
        <f>E287</f>
        <v>0</v>
      </c>
      <c r="F286" s="225">
        <f>F287</f>
        <v>0</v>
      </c>
      <c r="G286" s="224">
        <v>0</v>
      </c>
      <c r="H286" s="222" t="e">
        <f t="shared" si="9"/>
        <v>#DIV/0!</v>
      </c>
    </row>
    <row r="287" spans="2:8" ht="30" hidden="1">
      <c r="B287" s="75" t="s">
        <v>146</v>
      </c>
      <c r="C287" s="76" t="s">
        <v>147</v>
      </c>
      <c r="D287" s="226">
        <v>0</v>
      </c>
      <c r="E287" s="226">
        <v>0</v>
      </c>
      <c r="F287" s="226">
        <v>0</v>
      </c>
      <c r="G287" s="224">
        <v>0</v>
      </c>
      <c r="H287" s="224" t="e">
        <f t="shared" si="9"/>
        <v>#DIV/0!</v>
      </c>
    </row>
    <row r="288" spans="2:8" ht="15.75">
      <c r="B288" s="73" t="s">
        <v>56</v>
      </c>
      <c r="C288" s="74" t="s">
        <v>57</v>
      </c>
      <c r="D288" s="225">
        <f>D289</f>
        <v>0</v>
      </c>
      <c r="E288" s="225">
        <f>E289</f>
        <v>1977602</v>
      </c>
      <c r="F288" s="225">
        <f>F289</f>
        <v>561360</v>
      </c>
      <c r="G288" s="222">
        <v>0</v>
      </c>
      <c r="H288" s="222">
        <f t="shared" si="9"/>
        <v>28.385893622680396</v>
      </c>
    </row>
    <row r="289" spans="2:8" ht="30">
      <c r="B289" s="75" t="s">
        <v>146</v>
      </c>
      <c r="C289" s="76" t="s">
        <v>147</v>
      </c>
      <c r="D289" s="226">
        <v>0</v>
      </c>
      <c r="E289" s="226">
        <v>1977602</v>
      </c>
      <c r="F289" s="226">
        <v>561360</v>
      </c>
      <c r="G289" s="224">
        <v>0</v>
      </c>
      <c r="H289" s="224">
        <f t="shared" si="9"/>
        <v>28.385893622680396</v>
      </c>
    </row>
    <row r="290" spans="2:8" ht="114.75">
      <c r="B290" s="77" t="s">
        <v>415</v>
      </c>
      <c r="C290" s="74" t="s">
        <v>416</v>
      </c>
      <c r="D290" s="225">
        <f>SUM(D291)</f>
        <v>0</v>
      </c>
      <c r="E290" s="225">
        <f>SUM(E291)</f>
        <v>22118500</v>
      </c>
      <c r="F290" s="225">
        <f>SUM(F291)</f>
        <v>21853207.16</v>
      </c>
      <c r="G290" s="222">
        <v>0</v>
      </c>
      <c r="H290" s="222">
        <f t="shared" si="9"/>
        <v>98.80058394556593</v>
      </c>
    </row>
    <row r="291" spans="2:8" ht="30">
      <c r="B291" s="75" t="s">
        <v>32</v>
      </c>
      <c r="C291" s="76" t="s">
        <v>33</v>
      </c>
      <c r="D291" s="226">
        <v>0</v>
      </c>
      <c r="E291" s="226">
        <v>22118500</v>
      </c>
      <c r="F291" s="226">
        <v>21853207.16</v>
      </c>
      <c r="G291" s="224">
        <v>0</v>
      </c>
      <c r="H291" s="224">
        <f t="shared" si="9"/>
        <v>98.80058394556593</v>
      </c>
    </row>
    <row r="292" spans="2:8" ht="29.25">
      <c r="B292" s="73" t="s">
        <v>148</v>
      </c>
      <c r="C292" s="74" t="s">
        <v>149</v>
      </c>
      <c r="D292" s="225">
        <f>D293</f>
        <v>300000</v>
      </c>
      <c r="E292" s="225">
        <f>E293</f>
        <v>0</v>
      </c>
      <c r="F292" s="225">
        <f>F293</f>
        <v>0</v>
      </c>
      <c r="G292" s="222">
        <f>F292/D292*100</f>
        <v>0</v>
      </c>
      <c r="H292" s="222">
        <v>0</v>
      </c>
    </row>
    <row r="293" spans="2:8" ht="15.75">
      <c r="B293" s="75" t="s">
        <v>150</v>
      </c>
      <c r="C293" s="76" t="s">
        <v>151</v>
      </c>
      <c r="D293" s="226">
        <v>300000</v>
      </c>
      <c r="E293" s="226">
        <v>0</v>
      </c>
      <c r="F293" s="226">
        <v>0</v>
      </c>
      <c r="G293" s="224">
        <f>F293/D293*100</f>
        <v>0</v>
      </c>
      <c r="H293" s="224">
        <v>0</v>
      </c>
    </row>
    <row r="294" spans="2:8" ht="23.25" customHeight="1">
      <c r="B294" s="73" t="s">
        <v>152</v>
      </c>
      <c r="C294" s="74" t="s">
        <v>153</v>
      </c>
      <c r="D294" s="225">
        <f>D295</f>
        <v>5795000</v>
      </c>
      <c r="E294" s="225">
        <f>E295</f>
        <v>1276200</v>
      </c>
      <c r="F294" s="225">
        <f>F295</f>
        <v>1260876.2</v>
      </c>
      <c r="G294" s="222">
        <f>F294/D294*100</f>
        <v>21.75800172562554</v>
      </c>
      <c r="H294" s="222">
        <f>F294/E294*100</f>
        <v>98.79926343833255</v>
      </c>
    </row>
    <row r="295" spans="2:8" ht="30">
      <c r="B295" s="75" t="s">
        <v>146</v>
      </c>
      <c r="C295" s="76" t="s">
        <v>147</v>
      </c>
      <c r="D295" s="226">
        <v>5795000</v>
      </c>
      <c r="E295" s="226">
        <v>1276200</v>
      </c>
      <c r="F295" s="226">
        <v>1260876.2</v>
      </c>
      <c r="G295" s="224">
        <f>F295/D295*100</f>
        <v>21.75800172562554</v>
      </c>
      <c r="H295" s="224">
        <f>F295/E295*100</f>
        <v>98.79926343833255</v>
      </c>
    </row>
    <row r="296" spans="2:8" ht="43.5">
      <c r="B296" s="73" t="s">
        <v>154</v>
      </c>
      <c r="C296" s="74" t="s">
        <v>155</v>
      </c>
      <c r="D296" s="225">
        <f>D297</f>
        <v>0</v>
      </c>
      <c r="E296" s="225">
        <f>E297</f>
        <v>2589341.6</v>
      </c>
      <c r="F296" s="225">
        <f>F297</f>
        <v>897397</v>
      </c>
      <c r="G296" s="222">
        <v>0</v>
      </c>
      <c r="H296" s="222">
        <f aca="true" t="shared" si="10" ref="H296:H364">F296/E296*100</f>
        <v>34.65734300951253</v>
      </c>
    </row>
    <row r="297" spans="2:8" ht="30">
      <c r="B297" s="75" t="s">
        <v>146</v>
      </c>
      <c r="C297" s="76" t="s">
        <v>147</v>
      </c>
      <c r="D297" s="226">
        <v>0</v>
      </c>
      <c r="E297" s="226">
        <v>2589341.6</v>
      </c>
      <c r="F297" s="226">
        <v>897397</v>
      </c>
      <c r="G297" s="224">
        <v>0</v>
      </c>
      <c r="H297" s="224">
        <f t="shared" si="10"/>
        <v>34.65734300951253</v>
      </c>
    </row>
    <row r="298" spans="2:8" ht="43.5">
      <c r="B298" s="73" t="s">
        <v>156</v>
      </c>
      <c r="C298" s="74" t="s">
        <v>157</v>
      </c>
      <c r="D298" s="225">
        <f>D299</f>
        <v>0</v>
      </c>
      <c r="E298" s="225">
        <f>E299</f>
        <v>2426893.66</v>
      </c>
      <c r="F298" s="225">
        <f>F299</f>
        <v>2426893.55</v>
      </c>
      <c r="G298" s="222">
        <v>0</v>
      </c>
      <c r="H298" s="222">
        <f t="shared" si="10"/>
        <v>99.99999546745694</v>
      </c>
    </row>
    <row r="299" spans="2:8" ht="30">
      <c r="B299" s="75" t="s">
        <v>146</v>
      </c>
      <c r="C299" s="76" t="s">
        <v>147</v>
      </c>
      <c r="D299" s="226">
        <v>0</v>
      </c>
      <c r="E299" s="226">
        <v>2426893.66</v>
      </c>
      <c r="F299" s="226">
        <v>2426893.55</v>
      </c>
      <c r="G299" s="224">
        <v>0</v>
      </c>
      <c r="H299" s="224">
        <f t="shared" si="10"/>
        <v>99.99999546745694</v>
      </c>
    </row>
    <row r="300" spans="2:8" ht="29.25">
      <c r="B300" s="77" t="s">
        <v>417</v>
      </c>
      <c r="C300" s="74" t="s">
        <v>418</v>
      </c>
      <c r="D300" s="225">
        <f>D301</f>
        <v>0</v>
      </c>
      <c r="E300" s="225">
        <f>E301</f>
        <v>593922</v>
      </c>
      <c r="F300" s="225">
        <f>F301</f>
        <v>593922</v>
      </c>
      <c r="G300" s="222">
        <v>0</v>
      </c>
      <c r="H300" s="222">
        <f>F300/E300*100</f>
        <v>100</v>
      </c>
    </row>
    <row r="301" spans="2:8" ht="30">
      <c r="B301" s="75">
        <v>3110</v>
      </c>
      <c r="C301" s="76" t="s">
        <v>161</v>
      </c>
      <c r="D301" s="226">
        <v>0</v>
      </c>
      <c r="E301" s="226">
        <v>593922</v>
      </c>
      <c r="F301" s="226">
        <v>593922</v>
      </c>
      <c r="G301" s="224">
        <v>0</v>
      </c>
      <c r="H301" s="224">
        <f>F301/E301*100</f>
        <v>100</v>
      </c>
    </row>
    <row r="302" spans="2:8" ht="43.5">
      <c r="B302" s="77" t="s">
        <v>60</v>
      </c>
      <c r="C302" s="74" t="s">
        <v>61</v>
      </c>
      <c r="D302" s="225">
        <f>SUM(D303:D304)</f>
        <v>0</v>
      </c>
      <c r="E302" s="225">
        <f>SUM(E303:E304)</f>
        <v>316471.49</v>
      </c>
      <c r="F302" s="225">
        <f>SUM(F303:F304)</f>
        <v>316471.49</v>
      </c>
      <c r="G302" s="222">
        <v>0</v>
      </c>
      <c r="H302" s="222">
        <f aca="true" t="shared" si="11" ref="H302:H312">F302/E302*100</f>
        <v>100</v>
      </c>
    </row>
    <row r="303" spans="2:8" ht="30">
      <c r="B303" s="75" t="s">
        <v>32</v>
      </c>
      <c r="C303" s="76" t="s">
        <v>33</v>
      </c>
      <c r="D303" s="226">
        <v>0</v>
      </c>
      <c r="E303" s="226">
        <v>17971.49</v>
      </c>
      <c r="F303" s="226">
        <v>17971.49</v>
      </c>
      <c r="G303" s="224">
        <v>0</v>
      </c>
      <c r="H303" s="224">
        <f t="shared" si="11"/>
        <v>100</v>
      </c>
    </row>
    <row r="304" spans="2:8" ht="30">
      <c r="B304" s="75" t="s">
        <v>146</v>
      </c>
      <c r="C304" s="76" t="s">
        <v>147</v>
      </c>
      <c r="D304" s="226">
        <v>0</v>
      </c>
      <c r="E304" s="226">
        <v>298500</v>
      </c>
      <c r="F304" s="226">
        <v>298500</v>
      </c>
      <c r="G304" s="224">
        <v>0</v>
      </c>
      <c r="H304" s="224">
        <f t="shared" si="11"/>
        <v>100</v>
      </c>
    </row>
    <row r="305" spans="2:8" ht="43.5">
      <c r="B305" s="77" t="s">
        <v>385</v>
      </c>
      <c r="C305" s="74" t="s">
        <v>386</v>
      </c>
      <c r="D305" s="225">
        <f>SUM(D306:D306)</f>
        <v>0</v>
      </c>
      <c r="E305" s="225">
        <f>SUM(E306:E306)</f>
        <v>3925500</v>
      </c>
      <c r="F305" s="225">
        <f>SUM(F306:F306)</f>
        <v>3925500</v>
      </c>
      <c r="G305" s="222">
        <v>0</v>
      </c>
      <c r="H305" s="222">
        <f t="shared" si="11"/>
        <v>100</v>
      </c>
    </row>
    <row r="306" spans="2:8" ht="30">
      <c r="B306" s="75" t="s">
        <v>146</v>
      </c>
      <c r="C306" s="76" t="s">
        <v>147</v>
      </c>
      <c r="D306" s="226">
        <v>0</v>
      </c>
      <c r="E306" s="226">
        <v>3925500</v>
      </c>
      <c r="F306" s="226">
        <v>3925500</v>
      </c>
      <c r="G306" s="224">
        <v>0</v>
      </c>
      <c r="H306" s="224">
        <f t="shared" si="11"/>
        <v>100</v>
      </c>
    </row>
    <row r="307" spans="2:8" ht="29.25">
      <c r="B307" s="77" t="s">
        <v>387</v>
      </c>
      <c r="C307" s="74" t="s">
        <v>388</v>
      </c>
      <c r="D307" s="225">
        <f>SUM(D308:D308)</f>
        <v>0</v>
      </c>
      <c r="E307" s="225">
        <f>SUM(E308:E308)</f>
        <v>5330</v>
      </c>
      <c r="F307" s="225">
        <f>SUM(F308:F308)</f>
        <v>5330</v>
      </c>
      <c r="G307" s="222">
        <v>0</v>
      </c>
      <c r="H307" s="222">
        <f t="shared" si="11"/>
        <v>100</v>
      </c>
    </row>
    <row r="308" spans="2:8" ht="30">
      <c r="B308" s="75">
        <v>2281</v>
      </c>
      <c r="C308" s="76" t="s">
        <v>389</v>
      </c>
      <c r="D308" s="226">
        <v>0</v>
      </c>
      <c r="E308" s="226">
        <v>5330</v>
      </c>
      <c r="F308" s="226">
        <v>5330</v>
      </c>
      <c r="G308" s="224">
        <v>0</v>
      </c>
      <c r="H308" s="224">
        <f t="shared" si="11"/>
        <v>100</v>
      </c>
    </row>
    <row r="309" spans="2:8" ht="108.75" customHeight="1">
      <c r="B309" s="77" t="s">
        <v>390</v>
      </c>
      <c r="C309" s="74" t="s">
        <v>391</v>
      </c>
      <c r="D309" s="225">
        <f>SUM(D310:D312)</f>
        <v>0</v>
      </c>
      <c r="E309" s="225">
        <f>SUM(E310:E312)</f>
        <v>719918.8</v>
      </c>
      <c r="F309" s="225">
        <f>SUM(F310:F312)</f>
        <v>548860.5900000001</v>
      </c>
      <c r="G309" s="222">
        <v>0</v>
      </c>
      <c r="H309" s="222">
        <f t="shared" si="11"/>
        <v>76.2392355915695</v>
      </c>
    </row>
    <row r="310" spans="2:8" ht="15.75">
      <c r="B310" s="75">
        <v>2240</v>
      </c>
      <c r="C310" s="76" t="s">
        <v>13</v>
      </c>
      <c r="D310" s="226">
        <v>0</v>
      </c>
      <c r="E310" s="226">
        <v>1350</v>
      </c>
      <c r="F310" s="226">
        <v>1350</v>
      </c>
      <c r="G310" s="224">
        <v>0</v>
      </c>
      <c r="H310" s="224">
        <f t="shared" si="11"/>
        <v>100</v>
      </c>
    </row>
    <row r="311" spans="2:8" ht="30">
      <c r="B311" s="75" t="s">
        <v>32</v>
      </c>
      <c r="C311" s="76" t="s">
        <v>33</v>
      </c>
      <c r="D311" s="226">
        <v>0</v>
      </c>
      <c r="E311" s="226">
        <v>528168.8</v>
      </c>
      <c r="F311" s="226">
        <v>507110.59</v>
      </c>
      <c r="G311" s="224">
        <v>0</v>
      </c>
      <c r="H311" s="224">
        <f t="shared" si="11"/>
        <v>96.01297729059345</v>
      </c>
    </row>
    <row r="312" spans="2:8" ht="30">
      <c r="B312" s="75" t="s">
        <v>146</v>
      </c>
      <c r="C312" s="76" t="s">
        <v>147</v>
      </c>
      <c r="D312" s="226">
        <v>0</v>
      </c>
      <c r="E312" s="226">
        <v>190400</v>
      </c>
      <c r="F312" s="226">
        <v>40400</v>
      </c>
      <c r="G312" s="224">
        <v>0</v>
      </c>
      <c r="H312" s="224">
        <f t="shared" si="11"/>
        <v>21.218487394957982</v>
      </c>
    </row>
    <row r="313" spans="2:8" ht="25.5" customHeight="1">
      <c r="B313" s="73" t="s">
        <v>158</v>
      </c>
      <c r="C313" s="74" t="s">
        <v>159</v>
      </c>
      <c r="D313" s="225">
        <f>SUM(D314:D315)</f>
        <v>93200</v>
      </c>
      <c r="E313" s="225">
        <f>SUM(E314:E315)</f>
        <v>345060</v>
      </c>
      <c r="F313" s="225">
        <f>SUM(F314:F315)</f>
        <v>339846.2</v>
      </c>
      <c r="G313" s="222">
        <f>F313/D313*100</f>
        <v>364.64184549356224</v>
      </c>
      <c r="H313" s="222">
        <f t="shared" si="10"/>
        <v>98.48901640294442</v>
      </c>
    </row>
    <row r="314" spans="2:8" ht="30">
      <c r="B314" s="75" t="s">
        <v>32</v>
      </c>
      <c r="C314" s="76" t="s">
        <v>33</v>
      </c>
      <c r="D314" s="226">
        <v>93200</v>
      </c>
      <c r="E314" s="226">
        <v>187660</v>
      </c>
      <c r="F314" s="226">
        <v>183376.2</v>
      </c>
      <c r="G314" s="224">
        <f>F314/D314*100</f>
        <v>196.75557939914162</v>
      </c>
      <c r="H314" s="224">
        <f t="shared" si="10"/>
        <v>97.71725460939999</v>
      </c>
    </row>
    <row r="315" spans="2:8" ht="30">
      <c r="B315" s="75" t="s">
        <v>146</v>
      </c>
      <c r="C315" s="76" t="s">
        <v>147</v>
      </c>
      <c r="D315" s="226">
        <v>0</v>
      </c>
      <c r="E315" s="226">
        <v>157400</v>
      </c>
      <c r="F315" s="226">
        <v>156470</v>
      </c>
      <c r="G315" s="224">
        <v>0</v>
      </c>
      <c r="H315" s="224">
        <f t="shared" si="10"/>
        <v>99.40914866581957</v>
      </c>
    </row>
    <row r="316" spans="2:8" ht="18" customHeight="1">
      <c r="B316" s="73" t="s">
        <v>72</v>
      </c>
      <c r="C316" s="74" t="s">
        <v>73</v>
      </c>
      <c r="D316" s="225">
        <f>D317+D323+D333+D337+D346+D330+D340+D342+D344</f>
        <v>800840</v>
      </c>
      <c r="E316" s="225">
        <f>E317+E323+E333+E337+E346+E330+E340+E342+E344</f>
        <v>11615431.319999998</v>
      </c>
      <c r="F316" s="225">
        <f>F317+F323+F333+F337+F346+F330+F340+F342+F344</f>
        <v>11392296.23</v>
      </c>
      <c r="G316" s="222">
        <f>F316/D316*100</f>
        <v>1422.5433582238652</v>
      </c>
      <c r="H316" s="222">
        <f t="shared" si="10"/>
        <v>98.07897714813402</v>
      </c>
    </row>
    <row r="317" spans="2:8" ht="15.75">
      <c r="B317" s="73" t="s">
        <v>76</v>
      </c>
      <c r="C317" s="74" t="s">
        <v>77</v>
      </c>
      <c r="D317" s="225">
        <f>SUM(D318:D322)</f>
        <v>110000</v>
      </c>
      <c r="E317" s="225">
        <f>SUM(E318:E322)</f>
        <v>1354753.6</v>
      </c>
      <c r="F317" s="225">
        <f>SUM(F318:F322)</f>
        <v>1337098.5399999998</v>
      </c>
      <c r="G317" s="222">
        <f>F317/D317*100</f>
        <v>1215.544127272727</v>
      </c>
      <c r="H317" s="222">
        <f t="shared" si="10"/>
        <v>98.69680656320085</v>
      </c>
    </row>
    <row r="318" spans="2:8" ht="15.75">
      <c r="B318" s="75" t="s">
        <v>10</v>
      </c>
      <c r="C318" s="76" t="s">
        <v>11</v>
      </c>
      <c r="D318" s="226">
        <v>10000</v>
      </c>
      <c r="E318" s="226">
        <v>66268.82</v>
      </c>
      <c r="F318" s="226">
        <v>61192.66</v>
      </c>
      <c r="G318" s="224">
        <f>F318/D318*100</f>
        <v>611.9266</v>
      </c>
      <c r="H318" s="224">
        <f t="shared" si="10"/>
        <v>92.34004770267525</v>
      </c>
    </row>
    <row r="319" spans="2:8" ht="15.75">
      <c r="B319" s="75" t="s">
        <v>80</v>
      </c>
      <c r="C319" s="76" t="s">
        <v>81</v>
      </c>
      <c r="D319" s="226">
        <v>100000</v>
      </c>
      <c r="E319" s="226">
        <v>1070335.33</v>
      </c>
      <c r="F319" s="226">
        <v>1057756.89</v>
      </c>
      <c r="G319" s="224">
        <f>F319/D319*100</f>
        <v>1057.7568899999999</v>
      </c>
      <c r="H319" s="224">
        <f t="shared" si="10"/>
        <v>98.82481315458398</v>
      </c>
    </row>
    <row r="320" spans="2:8" ht="15.75">
      <c r="B320" s="75" t="s">
        <v>28</v>
      </c>
      <c r="C320" s="76" t="s">
        <v>29</v>
      </c>
      <c r="D320" s="226">
        <v>0</v>
      </c>
      <c r="E320" s="226">
        <v>51.45</v>
      </c>
      <c r="F320" s="226">
        <v>51.45</v>
      </c>
      <c r="G320" s="224">
        <v>0</v>
      </c>
      <c r="H320" s="224">
        <f t="shared" si="10"/>
        <v>100</v>
      </c>
    </row>
    <row r="321" spans="2:8" ht="30">
      <c r="B321" s="75" t="s">
        <v>160</v>
      </c>
      <c r="C321" s="76" t="s">
        <v>161</v>
      </c>
      <c r="D321" s="226">
        <v>0</v>
      </c>
      <c r="E321" s="226">
        <v>40000</v>
      </c>
      <c r="F321" s="226">
        <v>40000</v>
      </c>
      <c r="G321" s="224">
        <v>0</v>
      </c>
      <c r="H321" s="224">
        <f>F321/E321*100</f>
        <v>100</v>
      </c>
    </row>
    <row r="322" spans="2:8" ht="15.75">
      <c r="B322" s="75">
        <v>3132</v>
      </c>
      <c r="C322" s="76" t="s">
        <v>419</v>
      </c>
      <c r="D322" s="226">
        <v>0</v>
      </c>
      <c r="E322" s="226">
        <v>178098</v>
      </c>
      <c r="F322" s="226">
        <v>178097.54</v>
      </c>
      <c r="G322" s="224">
        <v>0</v>
      </c>
      <c r="H322" s="224">
        <f t="shared" si="10"/>
        <v>99.99974171523543</v>
      </c>
    </row>
    <row r="323" spans="2:8" ht="29.25">
      <c r="B323" s="73" t="s">
        <v>84</v>
      </c>
      <c r="C323" s="74" t="s">
        <v>85</v>
      </c>
      <c r="D323" s="225">
        <f>SUM(D324:D329)</f>
        <v>320000</v>
      </c>
      <c r="E323" s="225">
        <f>SUM(E324:E329)</f>
        <v>6471370.85</v>
      </c>
      <c r="F323" s="225">
        <f>SUM(F324:F329)</f>
        <v>6279178.1</v>
      </c>
      <c r="G323" s="222">
        <f>F323/D323*100</f>
        <v>1962.2431562499996</v>
      </c>
      <c r="H323" s="222">
        <f t="shared" si="10"/>
        <v>97.03010761622477</v>
      </c>
    </row>
    <row r="324" spans="2:8" ht="15.75">
      <c r="B324" s="75" t="s">
        <v>10</v>
      </c>
      <c r="C324" s="76" t="s">
        <v>11</v>
      </c>
      <c r="D324" s="226">
        <v>30000</v>
      </c>
      <c r="E324" s="226">
        <v>275847.94</v>
      </c>
      <c r="F324" s="226">
        <v>244478.81</v>
      </c>
      <c r="G324" s="224">
        <f>F324/D324*100</f>
        <v>814.9293666666667</v>
      </c>
      <c r="H324" s="224">
        <f t="shared" si="10"/>
        <v>88.62810793511817</v>
      </c>
    </row>
    <row r="325" spans="2:8" ht="15.75">
      <c r="B325" s="75" t="s">
        <v>80</v>
      </c>
      <c r="C325" s="76" t="s">
        <v>81</v>
      </c>
      <c r="D325" s="226">
        <v>290000</v>
      </c>
      <c r="E325" s="226">
        <v>2500306.05</v>
      </c>
      <c r="F325" s="226">
        <v>2347755.53</v>
      </c>
      <c r="G325" s="224">
        <f>F325/D325*100</f>
        <v>809.570872413793</v>
      </c>
      <c r="H325" s="224">
        <f t="shared" si="10"/>
        <v>93.89872611794864</v>
      </c>
    </row>
    <row r="326" spans="2:8" ht="15.75">
      <c r="B326" s="75" t="s">
        <v>12</v>
      </c>
      <c r="C326" s="76" t="s">
        <v>13</v>
      </c>
      <c r="D326" s="226">
        <v>0</v>
      </c>
      <c r="E326" s="226">
        <v>10620</v>
      </c>
      <c r="F326" s="226">
        <v>10620</v>
      </c>
      <c r="G326" s="224">
        <v>0</v>
      </c>
      <c r="H326" s="224">
        <f t="shared" si="10"/>
        <v>100</v>
      </c>
    </row>
    <row r="327" spans="2:8" ht="19.5" customHeight="1">
      <c r="B327" s="75" t="s">
        <v>24</v>
      </c>
      <c r="C327" s="76" t="s">
        <v>25</v>
      </c>
      <c r="D327" s="226">
        <v>0</v>
      </c>
      <c r="E327" s="226">
        <v>16319.68</v>
      </c>
      <c r="F327" s="226">
        <v>16319.68</v>
      </c>
      <c r="G327" s="224">
        <v>0</v>
      </c>
      <c r="H327" s="224">
        <f t="shared" si="10"/>
        <v>100</v>
      </c>
    </row>
    <row r="328" spans="2:8" ht="15.75">
      <c r="B328" s="75" t="s">
        <v>28</v>
      </c>
      <c r="C328" s="76" t="s">
        <v>29</v>
      </c>
      <c r="D328" s="226">
        <v>0</v>
      </c>
      <c r="E328" s="226">
        <v>3318.71</v>
      </c>
      <c r="F328" s="226">
        <v>3318.71</v>
      </c>
      <c r="G328" s="224">
        <v>0</v>
      </c>
      <c r="H328" s="224">
        <f t="shared" si="10"/>
        <v>100</v>
      </c>
    </row>
    <row r="329" spans="2:8" ht="30">
      <c r="B329" s="75" t="s">
        <v>160</v>
      </c>
      <c r="C329" s="76" t="s">
        <v>161</v>
      </c>
      <c r="D329" s="226">
        <v>0</v>
      </c>
      <c r="E329" s="226">
        <v>3664958.47</v>
      </c>
      <c r="F329" s="226">
        <v>3656685.37</v>
      </c>
      <c r="G329" s="224">
        <v>0</v>
      </c>
      <c r="H329" s="224">
        <f t="shared" si="10"/>
        <v>99.77426483634888</v>
      </c>
    </row>
    <row r="330" spans="2:8" ht="29.25">
      <c r="B330" s="77" t="s">
        <v>378</v>
      </c>
      <c r="C330" s="74" t="s">
        <v>85</v>
      </c>
      <c r="D330" s="221">
        <f>SUM(D331:D332)</f>
        <v>0</v>
      </c>
      <c r="E330" s="221">
        <f>SUM(E331:E332)</f>
        <v>2143173.1799999997</v>
      </c>
      <c r="F330" s="221">
        <f>SUM(F331:F332)</f>
        <v>2142813.7800000003</v>
      </c>
      <c r="G330" s="222">
        <v>0</v>
      </c>
      <c r="H330" s="222">
        <f t="shared" si="10"/>
        <v>99.9832304732369</v>
      </c>
    </row>
    <row r="331" spans="2:8" ht="30">
      <c r="B331" s="75" t="s">
        <v>160</v>
      </c>
      <c r="C331" s="76" t="s">
        <v>161</v>
      </c>
      <c r="D331" s="226">
        <v>0</v>
      </c>
      <c r="E331" s="226">
        <v>83580</v>
      </c>
      <c r="F331" s="226">
        <v>83580</v>
      </c>
      <c r="G331" s="224">
        <v>0</v>
      </c>
      <c r="H331" s="224">
        <f>F331/E331*100</f>
        <v>100</v>
      </c>
    </row>
    <row r="332" spans="2:8" ht="15.75">
      <c r="B332" s="75">
        <v>3132</v>
      </c>
      <c r="C332" s="76" t="s">
        <v>419</v>
      </c>
      <c r="D332" s="226">
        <v>0</v>
      </c>
      <c r="E332" s="226">
        <v>2059593.18</v>
      </c>
      <c r="F332" s="226">
        <v>2059233.78</v>
      </c>
      <c r="G332" s="224">
        <v>0</v>
      </c>
      <c r="H332" s="224">
        <f>F332/E332*100</f>
        <v>99.9825499519279</v>
      </c>
    </row>
    <row r="333" spans="2:8" ht="43.5">
      <c r="B333" s="73" t="s">
        <v>87</v>
      </c>
      <c r="C333" s="74" t="s">
        <v>88</v>
      </c>
      <c r="D333" s="225">
        <f>SUM(D334:D336)</f>
        <v>0</v>
      </c>
      <c r="E333" s="225">
        <f>SUM(E334:E336)</f>
        <v>98081.27</v>
      </c>
      <c r="F333" s="225">
        <f>SUM(F334:F336)</f>
        <v>96143.3</v>
      </c>
      <c r="G333" s="222">
        <v>0</v>
      </c>
      <c r="H333" s="222">
        <f t="shared" si="10"/>
        <v>98.02411816241776</v>
      </c>
    </row>
    <row r="334" spans="2:8" ht="15.75">
      <c r="B334" s="75" t="s">
        <v>10</v>
      </c>
      <c r="C334" s="76" t="s">
        <v>11</v>
      </c>
      <c r="D334" s="226">
        <v>0</v>
      </c>
      <c r="E334" s="226">
        <v>84181.27</v>
      </c>
      <c r="F334" s="226">
        <v>82243.3</v>
      </c>
      <c r="G334" s="224">
        <v>0</v>
      </c>
      <c r="H334" s="224">
        <f t="shared" si="10"/>
        <v>97.6978608186833</v>
      </c>
    </row>
    <row r="335" spans="2:8" ht="15.75">
      <c r="B335" s="75" t="s">
        <v>12</v>
      </c>
      <c r="C335" s="76" t="s">
        <v>13</v>
      </c>
      <c r="D335" s="226">
        <v>0</v>
      </c>
      <c r="E335" s="226">
        <v>100</v>
      </c>
      <c r="F335" s="226">
        <v>100</v>
      </c>
      <c r="G335" s="224">
        <v>0</v>
      </c>
      <c r="H335" s="224">
        <f t="shared" si="10"/>
        <v>100</v>
      </c>
    </row>
    <row r="336" spans="2:8" ht="30">
      <c r="B336" s="75" t="s">
        <v>160</v>
      </c>
      <c r="C336" s="76" t="s">
        <v>161</v>
      </c>
      <c r="D336" s="226">
        <v>0</v>
      </c>
      <c r="E336" s="226">
        <v>13800</v>
      </c>
      <c r="F336" s="226">
        <v>13800</v>
      </c>
      <c r="G336" s="224">
        <v>0</v>
      </c>
      <c r="H336" s="224">
        <f t="shared" si="10"/>
        <v>100</v>
      </c>
    </row>
    <row r="337" spans="2:8" ht="30" customHeight="1">
      <c r="B337" s="73" t="s">
        <v>93</v>
      </c>
      <c r="C337" s="74" t="s">
        <v>94</v>
      </c>
      <c r="D337" s="225">
        <f>SUM(D338:D339)</f>
        <v>0</v>
      </c>
      <c r="E337" s="225">
        <f>SUM(E338:E339)</f>
        <v>64561.42</v>
      </c>
      <c r="F337" s="225">
        <f>SUM(F338:F339)</f>
        <v>64561.42</v>
      </c>
      <c r="G337" s="222">
        <v>0</v>
      </c>
      <c r="H337" s="222">
        <f t="shared" si="10"/>
        <v>100</v>
      </c>
    </row>
    <row r="338" spans="2:8" ht="19.5" customHeight="1">
      <c r="B338" s="75" t="s">
        <v>10</v>
      </c>
      <c r="C338" s="76" t="s">
        <v>11</v>
      </c>
      <c r="D338" s="226">
        <v>0</v>
      </c>
      <c r="E338" s="226">
        <v>14100</v>
      </c>
      <c r="F338" s="226">
        <v>14100</v>
      </c>
      <c r="G338" s="224">
        <v>0</v>
      </c>
      <c r="H338" s="224">
        <f>F338/E338*100</f>
        <v>100</v>
      </c>
    </row>
    <row r="339" spans="2:8" ht="30">
      <c r="B339" s="75" t="s">
        <v>160</v>
      </c>
      <c r="C339" s="76" t="s">
        <v>161</v>
      </c>
      <c r="D339" s="226">
        <v>0</v>
      </c>
      <c r="E339" s="226">
        <v>50461.42</v>
      </c>
      <c r="F339" s="226">
        <v>50461.42</v>
      </c>
      <c r="G339" s="224">
        <v>0</v>
      </c>
      <c r="H339" s="224">
        <f t="shared" si="10"/>
        <v>100</v>
      </c>
    </row>
    <row r="340" spans="2:8" ht="72">
      <c r="B340" s="77" t="s">
        <v>379</v>
      </c>
      <c r="C340" s="74" t="s">
        <v>380</v>
      </c>
      <c r="D340" s="221">
        <f>SUM(D341)</f>
        <v>0</v>
      </c>
      <c r="E340" s="221">
        <f>SUM(E341)</f>
        <v>53624</v>
      </c>
      <c r="F340" s="221">
        <f>SUM(F341)</f>
        <v>53621</v>
      </c>
      <c r="G340" s="222">
        <v>0</v>
      </c>
      <c r="H340" s="222">
        <f t="shared" si="10"/>
        <v>99.99440549007906</v>
      </c>
    </row>
    <row r="341" spans="2:8" ht="30">
      <c r="B341" s="75" t="s">
        <v>160</v>
      </c>
      <c r="C341" s="76" t="s">
        <v>161</v>
      </c>
      <c r="D341" s="226">
        <v>0</v>
      </c>
      <c r="E341" s="226">
        <v>53624</v>
      </c>
      <c r="F341" s="226">
        <v>53621</v>
      </c>
      <c r="G341" s="224">
        <v>0</v>
      </c>
      <c r="H341" s="224">
        <f>F341/E341*100</f>
        <v>99.99440549007906</v>
      </c>
    </row>
    <row r="342" spans="2:8" ht="62.25" customHeight="1">
      <c r="B342" s="77" t="s">
        <v>381</v>
      </c>
      <c r="C342" s="74" t="s">
        <v>382</v>
      </c>
      <c r="D342" s="221">
        <f>SUM(D343)</f>
        <v>0</v>
      </c>
      <c r="E342" s="221">
        <f>SUM(E343)</f>
        <v>482589</v>
      </c>
      <c r="F342" s="221">
        <f>SUM(F343)</f>
        <v>482589</v>
      </c>
      <c r="G342" s="222">
        <v>0</v>
      </c>
      <c r="H342" s="222">
        <f t="shared" si="10"/>
        <v>100</v>
      </c>
    </row>
    <row r="343" spans="2:8" ht="30">
      <c r="B343" s="75" t="s">
        <v>160</v>
      </c>
      <c r="C343" s="76" t="s">
        <v>161</v>
      </c>
      <c r="D343" s="226">
        <v>0</v>
      </c>
      <c r="E343" s="226">
        <v>482589</v>
      </c>
      <c r="F343" s="226">
        <v>482589</v>
      </c>
      <c r="G343" s="224">
        <v>0</v>
      </c>
      <c r="H343" s="224">
        <f aca="true" t="shared" si="12" ref="H343:H348">F343/E343*100</f>
        <v>100</v>
      </c>
    </row>
    <row r="344" spans="2:8" ht="49.5" customHeight="1">
      <c r="B344" s="73" t="s">
        <v>99</v>
      </c>
      <c r="C344" s="74" t="s">
        <v>100</v>
      </c>
      <c r="D344" s="225">
        <f>SUM(D345)</f>
        <v>370840</v>
      </c>
      <c r="E344" s="225">
        <f>SUM(E345)</f>
        <v>370840</v>
      </c>
      <c r="F344" s="225">
        <f>SUM(F345)</f>
        <v>368250.09</v>
      </c>
      <c r="G344" s="222">
        <f>F344/D344*100</f>
        <v>99.30160985869918</v>
      </c>
      <c r="H344" s="222">
        <f t="shared" si="12"/>
        <v>99.30160985869918</v>
      </c>
    </row>
    <row r="345" spans="2:8" ht="30">
      <c r="B345" s="75" t="s">
        <v>160</v>
      </c>
      <c r="C345" s="76" t="s">
        <v>161</v>
      </c>
      <c r="D345" s="226">
        <v>370840</v>
      </c>
      <c r="E345" s="226">
        <v>370840</v>
      </c>
      <c r="F345" s="226">
        <v>368250.09</v>
      </c>
      <c r="G345" s="224">
        <f>F345/D345*100</f>
        <v>99.30160985869918</v>
      </c>
      <c r="H345" s="224">
        <f t="shared" si="12"/>
        <v>99.30160985869918</v>
      </c>
    </row>
    <row r="346" spans="2:8" ht="43.5">
      <c r="B346" s="73" t="s">
        <v>154</v>
      </c>
      <c r="C346" s="74" t="s">
        <v>155</v>
      </c>
      <c r="D346" s="225">
        <f>SUM(D347:D348)</f>
        <v>0</v>
      </c>
      <c r="E346" s="225">
        <f>SUM(E347:E348)</f>
        <v>576438</v>
      </c>
      <c r="F346" s="225">
        <f>SUM(F347:F348)</f>
        <v>568041</v>
      </c>
      <c r="G346" s="222">
        <v>0</v>
      </c>
      <c r="H346" s="222">
        <f t="shared" si="12"/>
        <v>98.54329520260634</v>
      </c>
    </row>
    <row r="347" spans="2:8" ht="30">
      <c r="B347" s="75" t="s">
        <v>160</v>
      </c>
      <c r="C347" s="76" t="s">
        <v>161</v>
      </c>
      <c r="D347" s="226">
        <v>0</v>
      </c>
      <c r="E347" s="226">
        <v>484438</v>
      </c>
      <c r="F347" s="226">
        <v>484042</v>
      </c>
      <c r="G347" s="224">
        <v>0</v>
      </c>
      <c r="H347" s="224">
        <f t="shared" si="12"/>
        <v>99.91825579331102</v>
      </c>
    </row>
    <row r="348" spans="2:8" ht="15.75">
      <c r="B348" s="75">
        <v>3132</v>
      </c>
      <c r="C348" s="76" t="s">
        <v>419</v>
      </c>
      <c r="D348" s="226">
        <v>0</v>
      </c>
      <c r="E348" s="226">
        <v>92000</v>
      </c>
      <c r="F348" s="226">
        <v>83999</v>
      </c>
      <c r="G348" s="224">
        <v>0</v>
      </c>
      <c r="H348" s="224">
        <f t="shared" si="12"/>
        <v>91.30326086956522</v>
      </c>
    </row>
    <row r="349" spans="2:8" ht="29.25">
      <c r="B349" s="73" t="s">
        <v>103</v>
      </c>
      <c r="C349" s="74" t="s">
        <v>104</v>
      </c>
      <c r="D349" s="225">
        <f>D350+D355+D357</f>
        <v>131800</v>
      </c>
      <c r="E349" s="225">
        <f>E350+E355+E357</f>
        <v>361203.87</v>
      </c>
      <c r="F349" s="225">
        <f>F350+F355+F357</f>
        <v>288432.4</v>
      </c>
      <c r="G349" s="222">
        <f aca="true" t="shared" si="13" ref="G349:G364">F349/D349*100</f>
        <v>218.84097116843705</v>
      </c>
      <c r="H349" s="222">
        <f t="shared" si="10"/>
        <v>79.85307577130888</v>
      </c>
    </row>
    <row r="350" spans="2:8" ht="21" customHeight="1">
      <c r="B350" s="73" t="s">
        <v>106</v>
      </c>
      <c r="C350" s="74" t="s">
        <v>107</v>
      </c>
      <c r="D350" s="225">
        <f>SUM(D351:D354)</f>
        <v>112600</v>
      </c>
      <c r="E350" s="225">
        <f>SUM(E351:E354)</f>
        <v>195075.64</v>
      </c>
      <c r="F350" s="225">
        <f>SUM(F351:F354)</f>
        <v>133552.38999999998</v>
      </c>
      <c r="G350" s="222">
        <f t="shared" si="13"/>
        <v>118.60780639431614</v>
      </c>
      <c r="H350" s="222">
        <f t="shared" si="10"/>
        <v>68.46184895253963</v>
      </c>
    </row>
    <row r="351" spans="2:8" ht="15.75">
      <c r="B351" s="75" t="s">
        <v>6</v>
      </c>
      <c r="C351" s="76" t="s">
        <v>7</v>
      </c>
      <c r="D351" s="226">
        <v>92300</v>
      </c>
      <c r="E351" s="226">
        <v>151553.5</v>
      </c>
      <c r="F351" s="226">
        <v>105383.9</v>
      </c>
      <c r="G351" s="224">
        <f t="shared" si="13"/>
        <v>114.17540628385699</v>
      </c>
      <c r="H351" s="224">
        <f t="shared" si="10"/>
        <v>69.5357744954752</v>
      </c>
    </row>
    <row r="352" spans="2:8" ht="15.75">
      <c r="B352" s="75" t="s">
        <v>8</v>
      </c>
      <c r="C352" s="76" t="s">
        <v>9</v>
      </c>
      <c r="D352" s="226">
        <v>20300</v>
      </c>
      <c r="E352" s="226">
        <v>37369.04</v>
      </c>
      <c r="F352" s="226">
        <v>26538.49</v>
      </c>
      <c r="G352" s="224">
        <f>F352/D352*100</f>
        <v>130.73147783251233</v>
      </c>
      <c r="H352" s="224">
        <f>F352/E352*100</f>
        <v>71.01731807935126</v>
      </c>
    </row>
    <row r="353" spans="2:8" ht="15.75">
      <c r="B353" s="75" t="s">
        <v>10</v>
      </c>
      <c r="C353" s="76" t="s">
        <v>11</v>
      </c>
      <c r="D353" s="226">
        <v>0</v>
      </c>
      <c r="E353" s="226">
        <v>4523.1</v>
      </c>
      <c r="F353" s="226">
        <v>0</v>
      </c>
      <c r="G353" s="224">
        <v>0</v>
      </c>
      <c r="H353" s="224">
        <f>F353/E353*100</f>
        <v>0</v>
      </c>
    </row>
    <row r="354" spans="2:8" ht="15.75">
      <c r="B354" s="75" t="s">
        <v>12</v>
      </c>
      <c r="C354" s="76" t="s">
        <v>13</v>
      </c>
      <c r="D354" s="226">
        <v>0</v>
      </c>
      <c r="E354" s="226">
        <v>1630</v>
      </c>
      <c r="F354" s="226">
        <v>1630</v>
      </c>
      <c r="G354" s="224">
        <v>0</v>
      </c>
      <c r="H354" s="224">
        <f>F354/E354*100</f>
        <v>100</v>
      </c>
    </row>
    <row r="355" spans="2:8" ht="15.75">
      <c r="B355" s="73" t="s">
        <v>110</v>
      </c>
      <c r="C355" s="74" t="s">
        <v>111</v>
      </c>
      <c r="D355" s="225">
        <f>SUM(D356)</f>
        <v>0</v>
      </c>
      <c r="E355" s="225">
        <f>SUM(E356)</f>
        <v>149700.23</v>
      </c>
      <c r="F355" s="225">
        <f>SUM(F356)</f>
        <v>143384.51</v>
      </c>
      <c r="G355" s="222">
        <v>0</v>
      </c>
      <c r="H355" s="222">
        <f t="shared" si="10"/>
        <v>95.78108864628999</v>
      </c>
    </row>
    <row r="356" spans="2:8" ht="30">
      <c r="B356" s="75" t="s">
        <v>160</v>
      </c>
      <c r="C356" s="76" t="s">
        <v>161</v>
      </c>
      <c r="D356" s="226">
        <v>0</v>
      </c>
      <c r="E356" s="226">
        <v>149700.23</v>
      </c>
      <c r="F356" s="226">
        <v>143384.51</v>
      </c>
      <c r="G356" s="224">
        <v>0</v>
      </c>
      <c r="H356" s="224">
        <f t="shared" si="10"/>
        <v>95.78108864628999</v>
      </c>
    </row>
    <row r="357" spans="2:8" ht="43.5">
      <c r="B357" s="73" t="s">
        <v>114</v>
      </c>
      <c r="C357" s="74" t="s">
        <v>115</v>
      </c>
      <c r="D357" s="225">
        <f>SUM(D358:D359)</f>
        <v>19200</v>
      </c>
      <c r="E357" s="225">
        <f>SUM(E358:E359)</f>
        <v>16428</v>
      </c>
      <c r="F357" s="225">
        <f>SUM(F358:F359)</f>
        <v>11495.5</v>
      </c>
      <c r="G357" s="222">
        <f t="shared" si="13"/>
        <v>59.872395833333336</v>
      </c>
      <c r="H357" s="222">
        <f t="shared" si="10"/>
        <v>69.97504261017774</v>
      </c>
    </row>
    <row r="358" spans="2:8" ht="15.75">
      <c r="B358" s="75" t="s">
        <v>10</v>
      </c>
      <c r="C358" s="76" t="s">
        <v>11</v>
      </c>
      <c r="D358" s="226">
        <v>7200</v>
      </c>
      <c r="E358" s="226">
        <v>16428</v>
      </c>
      <c r="F358" s="226">
        <v>11495.5</v>
      </c>
      <c r="G358" s="224">
        <f t="shared" si="13"/>
        <v>159.65972222222223</v>
      </c>
      <c r="H358" s="224">
        <f t="shared" si="10"/>
        <v>69.97504261017774</v>
      </c>
    </row>
    <row r="359" spans="2:8" ht="30">
      <c r="B359" s="75" t="s">
        <v>160</v>
      </c>
      <c r="C359" s="76" t="s">
        <v>161</v>
      </c>
      <c r="D359" s="226">
        <v>12000</v>
      </c>
      <c r="E359" s="226">
        <v>0</v>
      </c>
      <c r="F359" s="226">
        <v>0</v>
      </c>
      <c r="G359" s="224">
        <f t="shared" si="13"/>
        <v>0</v>
      </c>
      <c r="H359" s="224">
        <v>0</v>
      </c>
    </row>
    <row r="360" spans="2:8" ht="15.75">
      <c r="B360" s="73" t="s">
        <v>132</v>
      </c>
      <c r="C360" s="74" t="s">
        <v>133</v>
      </c>
      <c r="D360" s="225">
        <f aca="true" t="shared" si="14" ref="D360:F361">D361</f>
        <v>1200624</v>
      </c>
      <c r="E360" s="225">
        <f t="shared" si="14"/>
        <v>2049584</v>
      </c>
      <c r="F360" s="225">
        <f t="shared" si="14"/>
        <v>2049584</v>
      </c>
      <c r="G360" s="222">
        <f t="shared" si="13"/>
        <v>170.7098975199563</v>
      </c>
      <c r="H360" s="222">
        <f t="shared" si="10"/>
        <v>100</v>
      </c>
    </row>
    <row r="361" spans="2:8" ht="29.25">
      <c r="B361" s="73">
        <v>3719750</v>
      </c>
      <c r="C361" s="74" t="s">
        <v>420</v>
      </c>
      <c r="D361" s="225">
        <f t="shared" si="14"/>
        <v>1200624</v>
      </c>
      <c r="E361" s="225">
        <f t="shared" si="14"/>
        <v>2049584</v>
      </c>
      <c r="F361" s="225">
        <f t="shared" si="14"/>
        <v>2049584</v>
      </c>
      <c r="G361" s="222">
        <f t="shared" si="13"/>
        <v>170.7098975199563</v>
      </c>
      <c r="H361" s="222">
        <f t="shared" si="10"/>
        <v>100</v>
      </c>
    </row>
    <row r="362" spans="2:8" ht="30">
      <c r="B362" s="75" t="s">
        <v>163</v>
      </c>
      <c r="C362" s="76" t="s">
        <v>164</v>
      </c>
      <c r="D362" s="226">
        <v>1200624</v>
      </c>
      <c r="E362" s="226">
        <v>2049584</v>
      </c>
      <c r="F362" s="226">
        <v>2049584</v>
      </c>
      <c r="G362" s="224">
        <f t="shared" si="13"/>
        <v>170.7098975199563</v>
      </c>
      <c r="H362" s="224">
        <f t="shared" si="10"/>
        <v>100</v>
      </c>
    </row>
    <row r="363" spans="2:8" ht="15.75">
      <c r="B363" s="158" t="s">
        <v>166</v>
      </c>
      <c r="C363" s="158"/>
      <c r="D363" s="225">
        <f>D280+D316+D349+D360</f>
        <v>8331464</v>
      </c>
      <c r="E363" s="225">
        <f>E280+E316+E349+E360</f>
        <v>50768675.89</v>
      </c>
      <c r="F363" s="225">
        <f>F280+F316+F349+F360</f>
        <v>46546869.24</v>
      </c>
      <c r="G363" s="222">
        <f t="shared" si="13"/>
        <v>558.6877557173626</v>
      </c>
      <c r="H363" s="222">
        <f t="shared" si="10"/>
        <v>91.68422934813714</v>
      </c>
    </row>
    <row r="364" spans="2:8" ht="15.75">
      <c r="B364" s="173" t="s">
        <v>167</v>
      </c>
      <c r="C364" s="174"/>
      <c r="D364" s="227">
        <f>D363+D274</f>
        <v>262803547</v>
      </c>
      <c r="E364" s="227">
        <f>E363+E274</f>
        <v>339590197.37</v>
      </c>
      <c r="F364" s="227">
        <f>F363+F274</f>
        <v>323422566.79</v>
      </c>
      <c r="G364" s="222">
        <f t="shared" si="13"/>
        <v>123.06628676895295</v>
      </c>
      <c r="H364" s="222">
        <f t="shared" si="10"/>
        <v>95.23907618499818</v>
      </c>
    </row>
    <row r="365" spans="4:8" ht="15">
      <c r="D365" s="85"/>
      <c r="E365" s="85"/>
      <c r="F365" s="85"/>
      <c r="G365" s="85"/>
      <c r="H365" s="85"/>
    </row>
    <row r="366" spans="4:8" ht="15" hidden="1">
      <c r="D366" s="85"/>
      <c r="E366" s="85"/>
      <c r="F366" s="85"/>
      <c r="G366" s="85"/>
      <c r="H366" s="85"/>
    </row>
    <row r="367" spans="2:8" ht="45" customHeight="1">
      <c r="B367" s="169" t="s">
        <v>442</v>
      </c>
      <c r="C367" s="170"/>
      <c r="D367" s="170"/>
      <c r="E367" s="170"/>
      <c r="F367" s="170"/>
      <c r="G367" s="170"/>
      <c r="H367" s="170"/>
    </row>
    <row r="368" spans="4:8" ht="15">
      <c r="D368" s="85"/>
      <c r="E368" s="85"/>
      <c r="F368" s="85"/>
      <c r="G368" s="85"/>
      <c r="H368" s="85"/>
    </row>
    <row r="369" spans="4:8" ht="15">
      <c r="D369" s="85"/>
      <c r="E369" s="85"/>
      <c r="F369" s="85"/>
      <c r="G369" s="85"/>
      <c r="H369" s="85"/>
    </row>
    <row r="370" spans="4:8" ht="15">
      <c r="D370" s="85"/>
      <c r="E370" s="85"/>
      <c r="F370" s="85"/>
      <c r="G370" s="85"/>
      <c r="H370" s="85"/>
    </row>
    <row r="371" spans="4:8" ht="15">
      <c r="D371" s="85"/>
      <c r="E371" s="85"/>
      <c r="F371" s="85"/>
      <c r="G371" s="85"/>
      <c r="H371" s="85"/>
    </row>
    <row r="372" spans="4:8" ht="15">
      <c r="D372" s="85"/>
      <c r="E372" s="85"/>
      <c r="F372" s="85"/>
      <c r="G372" s="85"/>
      <c r="H372" s="85"/>
    </row>
    <row r="373" spans="4:8" ht="15">
      <c r="D373" s="85"/>
      <c r="E373" s="85"/>
      <c r="F373" s="85"/>
      <c r="G373" s="85"/>
      <c r="H373" s="85"/>
    </row>
    <row r="374" spans="4:8" ht="15">
      <c r="D374" s="85"/>
      <c r="E374" s="85"/>
      <c r="F374" s="85"/>
      <c r="G374" s="85"/>
      <c r="H374" s="85"/>
    </row>
    <row r="375" spans="4:8" ht="15">
      <c r="D375" s="85"/>
      <c r="E375" s="85"/>
      <c r="F375" s="85"/>
      <c r="G375" s="85"/>
      <c r="H375" s="85"/>
    </row>
    <row r="376" spans="4:8" ht="15">
      <c r="D376" s="85"/>
      <c r="E376" s="85"/>
      <c r="F376" s="85"/>
      <c r="G376" s="85"/>
      <c r="H376" s="85"/>
    </row>
    <row r="377" spans="4:8" ht="15">
      <c r="D377" s="85"/>
      <c r="E377" s="85"/>
      <c r="F377" s="85"/>
      <c r="G377" s="85"/>
      <c r="H377" s="85"/>
    </row>
    <row r="378" spans="4:8" ht="15">
      <c r="D378" s="85"/>
      <c r="E378" s="85"/>
      <c r="F378" s="85"/>
      <c r="G378" s="85"/>
      <c r="H378" s="85"/>
    </row>
    <row r="379" spans="4:8" ht="15">
      <c r="D379" s="85"/>
      <c r="E379" s="85"/>
      <c r="F379" s="85"/>
      <c r="G379" s="85"/>
      <c r="H379" s="85"/>
    </row>
    <row r="380" spans="4:8" ht="15">
      <c r="D380" s="85"/>
      <c r="E380" s="85"/>
      <c r="F380" s="85"/>
      <c r="G380" s="85"/>
      <c r="H380" s="85"/>
    </row>
    <row r="381" spans="4:8" ht="15">
      <c r="D381" s="85"/>
      <c r="E381" s="85"/>
      <c r="F381" s="85"/>
      <c r="G381" s="85"/>
      <c r="H381" s="85"/>
    </row>
    <row r="382" spans="4:8" ht="15">
      <c r="D382" s="85"/>
      <c r="E382" s="85"/>
      <c r="F382" s="85"/>
      <c r="G382" s="85"/>
      <c r="H382" s="85"/>
    </row>
    <row r="383" spans="4:8" ht="15">
      <c r="D383" s="85"/>
      <c r="E383" s="85"/>
      <c r="F383" s="85"/>
      <c r="G383" s="85"/>
      <c r="H383" s="85"/>
    </row>
    <row r="384" spans="4:8" ht="15">
      <c r="D384" s="85"/>
      <c r="E384" s="85"/>
      <c r="F384" s="85"/>
      <c r="G384" s="85"/>
      <c r="H384" s="85"/>
    </row>
    <row r="385" spans="4:8" ht="15">
      <c r="D385" s="85"/>
      <c r="E385" s="85"/>
      <c r="F385" s="85"/>
      <c r="G385" s="85"/>
      <c r="H385" s="85"/>
    </row>
    <row r="386" spans="4:8" ht="15">
      <c r="D386" s="85"/>
      <c r="E386" s="85"/>
      <c r="F386" s="85"/>
      <c r="G386" s="85"/>
      <c r="H386" s="85"/>
    </row>
    <row r="387" spans="4:8" ht="15">
      <c r="D387" s="85"/>
      <c r="E387" s="85"/>
      <c r="F387" s="85"/>
      <c r="G387" s="85"/>
      <c r="H387" s="85"/>
    </row>
    <row r="388" spans="4:8" ht="15">
      <c r="D388" s="85"/>
      <c r="E388" s="85"/>
      <c r="F388" s="85"/>
      <c r="G388" s="85"/>
      <c r="H388" s="85"/>
    </row>
    <row r="389" spans="4:8" ht="15">
      <c r="D389" s="85"/>
      <c r="E389" s="85"/>
      <c r="F389" s="85"/>
      <c r="G389" s="85"/>
      <c r="H389" s="85"/>
    </row>
    <row r="390" spans="4:8" ht="15">
      <c r="D390" s="85"/>
      <c r="E390" s="85"/>
      <c r="F390" s="85"/>
      <c r="G390" s="85"/>
      <c r="H390" s="85"/>
    </row>
    <row r="391" spans="4:8" ht="15">
      <c r="D391" s="85"/>
      <c r="E391" s="85"/>
      <c r="F391" s="85"/>
      <c r="G391" s="85"/>
      <c r="H391" s="85"/>
    </row>
    <row r="392" spans="4:8" ht="15">
      <c r="D392" s="85"/>
      <c r="E392" s="85"/>
      <c r="F392" s="85"/>
      <c r="G392" s="85"/>
      <c r="H392" s="85"/>
    </row>
    <row r="393" spans="4:8" ht="15">
      <c r="D393" s="85"/>
      <c r="E393" s="85"/>
      <c r="F393" s="85"/>
      <c r="G393" s="85"/>
      <c r="H393" s="85"/>
    </row>
    <row r="394" spans="4:8" ht="15">
      <c r="D394" s="85"/>
      <c r="E394" s="85"/>
      <c r="F394" s="85"/>
      <c r="G394" s="85"/>
      <c r="H394" s="85"/>
    </row>
    <row r="395" spans="4:8" ht="15">
      <c r="D395" s="85"/>
      <c r="E395" s="85"/>
      <c r="F395" s="85"/>
      <c r="G395" s="85"/>
      <c r="H395" s="85"/>
    </row>
    <row r="396" spans="4:8" ht="15">
      <c r="D396" s="85"/>
      <c r="E396" s="85"/>
      <c r="F396" s="85"/>
      <c r="G396" s="85"/>
      <c r="H396" s="85"/>
    </row>
    <row r="397" spans="4:8" ht="15">
      <c r="D397" s="85"/>
      <c r="E397" s="85"/>
      <c r="F397" s="85"/>
      <c r="G397" s="85"/>
      <c r="H397" s="85"/>
    </row>
    <row r="398" spans="4:8" ht="15">
      <c r="D398" s="85"/>
      <c r="E398" s="85"/>
      <c r="F398" s="85"/>
      <c r="G398" s="85"/>
      <c r="H398" s="85"/>
    </row>
    <row r="399" spans="4:8" ht="15">
      <c r="D399" s="85"/>
      <c r="E399" s="85"/>
      <c r="F399" s="85"/>
      <c r="G399" s="85"/>
      <c r="H399" s="85"/>
    </row>
    <row r="400" spans="4:8" ht="15">
      <c r="D400" s="85"/>
      <c r="E400" s="85"/>
      <c r="F400" s="85"/>
      <c r="G400" s="85"/>
      <c r="H400" s="85"/>
    </row>
    <row r="401" spans="4:8" ht="15">
      <c r="D401" s="85"/>
      <c r="E401" s="85"/>
      <c r="F401" s="85"/>
      <c r="G401" s="85"/>
      <c r="H401" s="85"/>
    </row>
    <row r="402" spans="4:8" ht="15">
      <c r="D402" s="85"/>
      <c r="E402" s="85"/>
      <c r="F402" s="85"/>
      <c r="G402" s="85"/>
      <c r="H402" s="85"/>
    </row>
    <row r="403" spans="4:8" ht="15">
      <c r="D403" s="85"/>
      <c r="E403" s="85"/>
      <c r="F403" s="85"/>
      <c r="G403" s="85"/>
      <c r="H403" s="85"/>
    </row>
    <row r="404" spans="4:8" ht="15">
      <c r="D404" s="85"/>
      <c r="E404" s="85"/>
      <c r="F404" s="85"/>
      <c r="G404" s="85"/>
      <c r="H404" s="85"/>
    </row>
    <row r="405" spans="4:8" ht="15">
      <c r="D405" s="85"/>
      <c r="E405" s="85"/>
      <c r="F405" s="85"/>
      <c r="G405" s="85"/>
      <c r="H405" s="85"/>
    </row>
    <row r="406" spans="4:8" ht="15">
      <c r="D406" s="85"/>
      <c r="E406" s="85"/>
      <c r="F406" s="85"/>
      <c r="G406" s="85"/>
      <c r="H406" s="85"/>
    </row>
    <row r="407" spans="4:8" ht="15">
      <c r="D407" s="85"/>
      <c r="E407" s="85"/>
      <c r="F407" s="85"/>
      <c r="G407" s="85"/>
      <c r="H407" s="85"/>
    </row>
    <row r="408" spans="4:8" ht="15">
      <c r="D408" s="85"/>
      <c r="E408" s="85"/>
      <c r="F408" s="85"/>
      <c r="G408" s="85"/>
      <c r="H408" s="85"/>
    </row>
    <row r="409" spans="4:8" ht="15">
      <c r="D409" s="85"/>
      <c r="E409" s="85"/>
      <c r="F409" s="85"/>
      <c r="G409" s="85"/>
      <c r="H409" s="85"/>
    </row>
    <row r="410" spans="4:8" ht="15">
      <c r="D410" s="85"/>
      <c r="E410" s="85"/>
      <c r="F410" s="85"/>
      <c r="G410" s="85"/>
      <c r="H410" s="85"/>
    </row>
    <row r="411" spans="4:8" ht="15">
      <c r="D411" s="85"/>
      <c r="E411" s="85"/>
      <c r="F411" s="85"/>
      <c r="G411" s="85"/>
      <c r="H411" s="85"/>
    </row>
    <row r="412" spans="4:8" ht="15">
      <c r="D412" s="85"/>
      <c r="E412" s="85"/>
      <c r="F412" s="85"/>
      <c r="G412" s="85"/>
      <c r="H412" s="85"/>
    </row>
    <row r="413" spans="4:8" ht="15">
      <c r="D413" s="85"/>
      <c r="E413" s="85"/>
      <c r="F413" s="85"/>
      <c r="G413" s="85"/>
      <c r="H413" s="85"/>
    </row>
    <row r="414" spans="4:8" ht="15">
      <c r="D414" s="85"/>
      <c r="E414" s="85"/>
      <c r="F414" s="85"/>
      <c r="G414" s="85"/>
      <c r="H414" s="85"/>
    </row>
    <row r="415" spans="4:8" ht="15">
      <c r="D415" s="85"/>
      <c r="E415" s="85"/>
      <c r="F415" s="85"/>
      <c r="G415" s="85"/>
      <c r="H415" s="85"/>
    </row>
    <row r="416" spans="4:8" ht="15">
      <c r="D416" s="85"/>
      <c r="E416" s="85"/>
      <c r="F416" s="85"/>
      <c r="G416" s="85"/>
      <c r="H416" s="85"/>
    </row>
    <row r="417" spans="4:8" ht="15">
      <c r="D417" s="85"/>
      <c r="E417" s="85"/>
      <c r="F417" s="85"/>
      <c r="G417" s="85"/>
      <c r="H417" s="85"/>
    </row>
    <row r="418" spans="4:8" ht="15">
      <c r="D418" s="85"/>
      <c r="E418" s="85"/>
      <c r="F418" s="85"/>
      <c r="G418" s="85"/>
      <c r="H418" s="85"/>
    </row>
    <row r="419" spans="4:8" ht="15">
      <c r="D419" s="85"/>
      <c r="E419" s="85"/>
      <c r="F419" s="85"/>
      <c r="G419" s="85"/>
      <c r="H419" s="85"/>
    </row>
    <row r="420" spans="4:8" ht="15">
      <c r="D420" s="85"/>
      <c r="E420" s="85"/>
      <c r="F420" s="85"/>
      <c r="G420" s="85"/>
      <c r="H420" s="85"/>
    </row>
    <row r="421" spans="4:8" ht="15">
      <c r="D421" s="85"/>
      <c r="E421" s="85"/>
      <c r="F421" s="85"/>
      <c r="G421" s="85"/>
      <c r="H421" s="85"/>
    </row>
    <row r="422" spans="4:8" ht="15">
      <c r="D422" s="85"/>
      <c r="E422" s="85"/>
      <c r="F422" s="85"/>
      <c r="G422" s="85"/>
      <c r="H422" s="85"/>
    </row>
    <row r="423" spans="4:8" ht="15">
      <c r="D423" s="85"/>
      <c r="E423" s="85"/>
      <c r="F423" s="85"/>
      <c r="G423" s="85"/>
      <c r="H423" s="85"/>
    </row>
    <row r="424" spans="4:8" ht="15">
      <c r="D424" s="85"/>
      <c r="E424" s="85"/>
      <c r="F424" s="85"/>
      <c r="G424" s="85"/>
      <c r="H424" s="85"/>
    </row>
    <row r="425" spans="4:8" ht="15">
      <c r="D425" s="85"/>
      <c r="E425" s="85"/>
      <c r="F425" s="85"/>
      <c r="G425" s="85"/>
      <c r="H425" s="85"/>
    </row>
    <row r="426" spans="4:8" ht="15">
      <c r="D426" s="85"/>
      <c r="E426" s="85"/>
      <c r="F426" s="85"/>
      <c r="G426" s="85"/>
      <c r="H426" s="85"/>
    </row>
    <row r="427" spans="4:8" ht="15">
      <c r="D427" s="85"/>
      <c r="E427" s="85"/>
      <c r="F427" s="85"/>
      <c r="G427" s="85"/>
      <c r="H427" s="85"/>
    </row>
    <row r="428" spans="4:8" ht="15">
      <c r="D428" s="85"/>
      <c r="E428" s="85"/>
      <c r="F428" s="85"/>
      <c r="G428" s="85"/>
      <c r="H428" s="85"/>
    </row>
    <row r="429" spans="4:8" ht="15">
      <c r="D429" s="85"/>
      <c r="E429" s="85"/>
      <c r="F429" s="85"/>
      <c r="G429" s="85"/>
      <c r="H429" s="85"/>
    </row>
    <row r="430" spans="4:8" ht="15">
      <c r="D430" s="85"/>
      <c r="E430" s="85"/>
      <c r="F430" s="85"/>
      <c r="G430" s="85"/>
      <c r="H430" s="85"/>
    </row>
    <row r="431" spans="4:8" ht="15">
      <c r="D431" s="85"/>
      <c r="E431" s="85"/>
      <c r="F431" s="85"/>
      <c r="G431" s="85"/>
      <c r="H431" s="85"/>
    </row>
    <row r="432" spans="4:8" ht="15">
      <c r="D432" s="85"/>
      <c r="E432" s="85"/>
      <c r="F432" s="85"/>
      <c r="G432" s="85"/>
      <c r="H432" s="85"/>
    </row>
    <row r="433" spans="4:8" ht="15">
      <c r="D433" s="85"/>
      <c r="E433" s="85"/>
      <c r="F433" s="85"/>
      <c r="G433" s="85"/>
      <c r="H433" s="85"/>
    </row>
    <row r="434" spans="4:8" ht="15">
      <c r="D434" s="85"/>
      <c r="E434" s="85"/>
      <c r="F434" s="85"/>
      <c r="G434" s="85"/>
      <c r="H434" s="85"/>
    </row>
    <row r="435" spans="4:8" ht="15">
      <c r="D435" s="85"/>
      <c r="E435" s="85"/>
      <c r="F435" s="85"/>
      <c r="G435" s="85"/>
      <c r="H435" s="85"/>
    </row>
    <row r="436" spans="4:8" ht="15">
      <c r="D436" s="85"/>
      <c r="E436" s="85"/>
      <c r="F436" s="85"/>
      <c r="G436" s="85"/>
      <c r="H436" s="85"/>
    </row>
    <row r="437" spans="4:8" ht="15">
      <c r="D437" s="85"/>
      <c r="E437" s="85"/>
      <c r="F437" s="85"/>
      <c r="G437" s="85"/>
      <c r="H437" s="85"/>
    </row>
    <row r="438" spans="4:8" ht="15">
      <c r="D438" s="85"/>
      <c r="E438" s="85"/>
      <c r="F438" s="85"/>
      <c r="G438" s="85"/>
      <c r="H438" s="85"/>
    </row>
    <row r="439" spans="4:8" ht="15">
      <c r="D439" s="85"/>
      <c r="E439" s="85"/>
      <c r="F439" s="85"/>
      <c r="G439" s="85"/>
      <c r="H439" s="85"/>
    </row>
    <row r="440" spans="4:8" ht="15">
      <c r="D440" s="85"/>
      <c r="E440" s="85"/>
      <c r="F440" s="85"/>
      <c r="G440" s="85"/>
      <c r="H440" s="85"/>
    </row>
    <row r="441" spans="4:8" ht="15">
      <c r="D441" s="85"/>
      <c r="E441" s="85"/>
      <c r="F441" s="85"/>
      <c r="G441" s="85"/>
      <c r="H441" s="85"/>
    </row>
    <row r="442" spans="4:8" ht="15">
      <c r="D442" s="85"/>
      <c r="E442" s="85"/>
      <c r="F442" s="85"/>
      <c r="G442" s="85"/>
      <c r="H442" s="85"/>
    </row>
    <row r="443" spans="4:8" ht="15">
      <c r="D443" s="85"/>
      <c r="E443" s="85"/>
      <c r="F443" s="85"/>
      <c r="G443" s="85"/>
      <c r="H443" s="85"/>
    </row>
    <row r="444" spans="4:8" ht="15">
      <c r="D444" s="85"/>
      <c r="E444" s="85"/>
      <c r="F444" s="85"/>
      <c r="G444" s="85"/>
      <c r="H444" s="85"/>
    </row>
    <row r="445" spans="4:8" ht="15">
      <c r="D445" s="85"/>
      <c r="E445" s="85"/>
      <c r="F445" s="85"/>
      <c r="G445" s="85"/>
      <c r="H445" s="85"/>
    </row>
    <row r="446" spans="4:8" ht="15">
      <c r="D446" s="85"/>
      <c r="E446" s="85"/>
      <c r="F446" s="85"/>
      <c r="G446" s="85"/>
      <c r="H446" s="85"/>
    </row>
    <row r="447" spans="4:8" ht="15">
      <c r="D447" s="85"/>
      <c r="E447" s="85"/>
      <c r="F447" s="85"/>
      <c r="G447" s="85"/>
      <c r="H447" s="85"/>
    </row>
    <row r="448" spans="4:8" ht="15">
      <c r="D448" s="85"/>
      <c r="E448" s="85"/>
      <c r="F448" s="85"/>
      <c r="G448" s="85"/>
      <c r="H448" s="85"/>
    </row>
    <row r="449" spans="4:8" ht="15">
      <c r="D449" s="85"/>
      <c r="E449" s="85"/>
      <c r="F449" s="85"/>
      <c r="G449" s="85"/>
      <c r="H449" s="85"/>
    </row>
    <row r="450" spans="4:8" ht="15">
      <c r="D450" s="85"/>
      <c r="E450" s="85"/>
      <c r="F450" s="85"/>
      <c r="G450" s="85"/>
      <c r="H450" s="85"/>
    </row>
    <row r="451" spans="4:8" ht="15">
      <c r="D451" s="85"/>
      <c r="E451" s="85"/>
      <c r="F451" s="85"/>
      <c r="G451" s="85"/>
      <c r="H451" s="85"/>
    </row>
    <row r="452" spans="4:8" ht="15">
      <c r="D452" s="85"/>
      <c r="E452" s="85"/>
      <c r="F452" s="85"/>
      <c r="G452" s="85"/>
      <c r="H452" s="85"/>
    </row>
    <row r="453" spans="4:8" ht="15">
      <c r="D453" s="85"/>
      <c r="E453" s="85"/>
      <c r="F453" s="85"/>
      <c r="G453" s="85"/>
      <c r="H453" s="85"/>
    </row>
    <row r="454" spans="4:8" ht="15">
      <c r="D454" s="85"/>
      <c r="E454" s="85"/>
      <c r="F454" s="85"/>
      <c r="G454" s="85"/>
      <c r="H454" s="85"/>
    </row>
    <row r="455" spans="4:8" ht="15">
      <c r="D455" s="85"/>
      <c r="E455" s="85"/>
      <c r="F455" s="85"/>
      <c r="G455" s="85"/>
      <c r="H455" s="85"/>
    </row>
    <row r="456" spans="4:8" ht="15">
      <c r="D456" s="85"/>
      <c r="E456" s="85"/>
      <c r="F456" s="85"/>
      <c r="G456" s="85"/>
      <c r="H456" s="85"/>
    </row>
    <row r="457" spans="4:8" ht="15">
      <c r="D457" s="85"/>
      <c r="E457" s="85"/>
      <c r="F457" s="85"/>
      <c r="G457" s="85"/>
      <c r="H457" s="85"/>
    </row>
    <row r="458" spans="4:8" ht="15">
      <c r="D458" s="85"/>
      <c r="E458" s="85"/>
      <c r="F458" s="85"/>
      <c r="G458" s="85"/>
      <c r="H458" s="85"/>
    </row>
    <row r="459" spans="4:8" ht="15">
      <c r="D459" s="85"/>
      <c r="E459" s="85"/>
      <c r="F459" s="85"/>
      <c r="G459" s="85"/>
      <c r="H459" s="85"/>
    </row>
    <row r="460" spans="4:8" ht="15">
      <c r="D460" s="85"/>
      <c r="E460" s="85"/>
      <c r="F460" s="85"/>
      <c r="G460" s="85"/>
      <c r="H460" s="85"/>
    </row>
    <row r="461" spans="4:8" ht="15">
      <c r="D461" s="85"/>
      <c r="E461" s="85"/>
      <c r="F461" s="85"/>
      <c r="G461" s="85"/>
      <c r="H461" s="85"/>
    </row>
    <row r="462" spans="4:8" ht="15">
      <c r="D462" s="85"/>
      <c r="E462" s="85"/>
      <c r="F462" s="85"/>
      <c r="G462" s="85"/>
      <c r="H462" s="85"/>
    </row>
    <row r="463" spans="4:8" ht="15">
      <c r="D463" s="85"/>
      <c r="E463" s="85"/>
      <c r="F463" s="85"/>
      <c r="G463" s="85"/>
      <c r="H463" s="85"/>
    </row>
    <row r="464" spans="4:8" ht="15">
      <c r="D464" s="85"/>
      <c r="E464" s="85"/>
      <c r="F464" s="85"/>
      <c r="G464" s="85"/>
      <c r="H464" s="85"/>
    </row>
    <row r="465" spans="4:8" ht="15">
      <c r="D465" s="85"/>
      <c r="E465" s="85"/>
      <c r="F465" s="85"/>
      <c r="G465" s="85"/>
      <c r="H465" s="85"/>
    </row>
    <row r="466" spans="4:8" ht="15">
      <c r="D466" s="85"/>
      <c r="E466" s="85"/>
      <c r="F466" s="85"/>
      <c r="G466" s="85"/>
      <c r="H466" s="85"/>
    </row>
    <row r="467" spans="4:8" ht="15">
      <c r="D467" s="85"/>
      <c r="E467" s="85"/>
      <c r="F467" s="85"/>
      <c r="G467" s="85"/>
      <c r="H467" s="85"/>
    </row>
    <row r="468" spans="4:8" ht="15">
      <c r="D468" s="85"/>
      <c r="E468" s="85"/>
      <c r="F468" s="85"/>
      <c r="G468" s="85"/>
      <c r="H468" s="85"/>
    </row>
    <row r="469" spans="4:8" ht="15">
      <c r="D469" s="85"/>
      <c r="E469" s="85"/>
      <c r="F469" s="85"/>
      <c r="G469" s="85"/>
      <c r="H469" s="85"/>
    </row>
    <row r="470" spans="4:8" ht="15">
      <c r="D470" s="85"/>
      <c r="E470" s="85"/>
      <c r="F470" s="85"/>
      <c r="G470" s="85"/>
      <c r="H470" s="85"/>
    </row>
    <row r="471" spans="4:8" ht="15">
      <c r="D471" s="85"/>
      <c r="E471" s="85"/>
      <c r="F471" s="85"/>
      <c r="G471" s="85"/>
      <c r="H471" s="85"/>
    </row>
    <row r="472" spans="4:8" ht="15">
      <c r="D472" s="85"/>
      <c r="E472" s="85"/>
      <c r="F472" s="85"/>
      <c r="G472" s="85"/>
      <c r="H472" s="85"/>
    </row>
    <row r="473" spans="4:8" ht="15">
      <c r="D473" s="85"/>
      <c r="E473" s="85"/>
      <c r="F473" s="85"/>
      <c r="G473" s="85"/>
      <c r="H473" s="85"/>
    </row>
    <row r="474" spans="4:8" ht="15">
      <c r="D474" s="85"/>
      <c r="E474" s="85"/>
      <c r="F474" s="85"/>
      <c r="G474" s="85"/>
      <c r="H474" s="85"/>
    </row>
    <row r="475" spans="4:8" ht="15">
      <c r="D475" s="85"/>
      <c r="E475" s="85"/>
      <c r="F475" s="85"/>
      <c r="G475" s="85"/>
      <c r="H475" s="85"/>
    </row>
    <row r="476" spans="4:8" ht="15">
      <c r="D476" s="85"/>
      <c r="E476" s="85"/>
      <c r="F476" s="85"/>
      <c r="G476" s="85"/>
      <c r="H476" s="85"/>
    </row>
    <row r="477" spans="4:8" ht="15">
      <c r="D477" s="85"/>
      <c r="E477" s="85"/>
      <c r="F477" s="85"/>
      <c r="G477" s="85"/>
      <c r="H477" s="85"/>
    </row>
    <row r="478" spans="4:8" ht="15">
      <c r="D478" s="85"/>
      <c r="E478" s="85"/>
      <c r="F478" s="85"/>
      <c r="G478" s="85"/>
      <c r="H478" s="85"/>
    </row>
    <row r="479" spans="4:8" ht="15">
      <c r="D479" s="85"/>
      <c r="E479" s="85"/>
      <c r="F479" s="85"/>
      <c r="G479" s="85"/>
      <c r="H479" s="85"/>
    </row>
    <row r="480" spans="4:8" ht="15">
      <c r="D480" s="85"/>
      <c r="E480" s="85"/>
      <c r="F480" s="85"/>
      <c r="G480" s="85"/>
      <c r="H480" s="85"/>
    </row>
    <row r="481" spans="4:8" ht="15">
      <c r="D481" s="85"/>
      <c r="E481" s="85"/>
      <c r="F481" s="85"/>
      <c r="G481" s="85"/>
      <c r="H481" s="85"/>
    </row>
    <row r="482" spans="4:8" ht="15">
      <c r="D482" s="85"/>
      <c r="E482" s="85"/>
      <c r="F482" s="85"/>
      <c r="G482" s="85"/>
      <c r="H482" s="85"/>
    </row>
    <row r="483" spans="4:8" ht="15">
      <c r="D483" s="85"/>
      <c r="E483" s="85"/>
      <c r="F483" s="85"/>
      <c r="G483" s="85"/>
      <c r="H483" s="85"/>
    </row>
    <row r="484" spans="4:8" ht="15">
      <c r="D484" s="85"/>
      <c r="E484" s="85"/>
      <c r="F484" s="85"/>
      <c r="G484" s="85"/>
      <c r="H484" s="85"/>
    </row>
    <row r="485" spans="4:8" ht="15">
      <c r="D485" s="85"/>
      <c r="E485" s="85"/>
      <c r="F485" s="85"/>
      <c r="G485" s="85"/>
      <c r="H485" s="85"/>
    </row>
    <row r="486" spans="4:8" ht="15">
      <c r="D486" s="85"/>
      <c r="E486" s="85"/>
      <c r="F486" s="85"/>
      <c r="G486" s="85"/>
      <c r="H486" s="85"/>
    </row>
    <row r="487" spans="4:8" ht="15">
      <c r="D487" s="85"/>
      <c r="E487" s="85"/>
      <c r="F487" s="85"/>
      <c r="G487" s="85"/>
      <c r="H487" s="85"/>
    </row>
    <row r="488" spans="4:8" ht="15">
      <c r="D488" s="85"/>
      <c r="E488" s="85"/>
      <c r="F488" s="85"/>
      <c r="G488" s="85"/>
      <c r="H488" s="85"/>
    </row>
    <row r="489" spans="4:8" ht="15">
      <c r="D489" s="85"/>
      <c r="E489" s="85"/>
      <c r="F489" s="85"/>
      <c r="G489" s="85"/>
      <c r="H489" s="85"/>
    </row>
    <row r="490" spans="4:8" ht="15">
      <c r="D490" s="85"/>
      <c r="E490" s="85"/>
      <c r="F490" s="85"/>
      <c r="G490" s="85"/>
      <c r="H490" s="85"/>
    </row>
    <row r="491" spans="4:8" ht="15">
      <c r="D491" s="85"/>
      <c r="E491" s="85"/>
      <c r="F491" s="85"/>
      <c r="G491" s="85"/>
      <c r="H491" s="85"/>
    </row>
    <row r="492" spans="4:8" ht="15">
      <c r="D492" s="85"/>
      <c r="E492" s="85"/>
      <c r="F492" s="85"/>
      <c r="G492" s="85"/>
      <c r="H492" s="85"/>
    </row>
    <row r="493" spans="4:8" ht="15">
      <c r="D493" s="85"/>
      <c r="E493" s="85"/>
      <c r="F493" s="85"/>
      <c r="G493" s="85"/>
      <c r="H493" s="85"/>
    </row>
    <row r="494" spans="4:8" ht="15">
      <c r="D494" s="85"/>
      <c r="E494" s="85"/>
      <c r="F494" s="85"/>
      <c r="G494" s="85"/>
      <c r="H494" s="85"/>
    </row>
    <row r="495" spans="4:8" ht="15">
      <c r="D495" s="85"/>
      <c r="E495" s="85"/>
      <c r="F495" s="85"/>
      <c r="G495" s="85"/>
      <c r="H495" s="85"/>
    </row>
    <row r="496" spans="4:8" ht="15">
      <c r="D496" s="85"/>
      <c r="E496" s="85"/>
      <c r="F496" s="85"/>
      <c r="G496" s="85"/>
      <c r="H496" s="85"/>
    </row>
    <row r="497" spans="4:8" ht="15">
      <c r="D497" s="85"/>
      <c r="E497" s="85"/>
      <c r="F497" s="85"/>
      <c r="G497" s="85"/>
      <c r="H497" s="85"/>
    </row>
    <row r="498" spans="4:8" ht="15">
      <c r="D498" s="85"/>
      <c r="E498" s="85"/>
      <c r="F498" s="85"/>
      <c r="G498" s="85"/>
      <c r="H498" s="85"/>
    </row>
    <row r="499" spans="4:8" ht="15">
      <c r="D499" s="85"/>
      <c r="E499" s="85"/>
      <c r="F499" s="85"/>
      <c r="G499" s="85"/>
      <c r="H499" s="85"/>
    </row>
    <row r="500" spans="4:8" ht="15">
      <c r="D500" s="85"/>
      <c r="E500" s="85"/>
      <c r="F500" s="85"/>
      <c r="G500" s="85"/>
      <c r="H500" s="85"/>
    </row>
    <row r="501" spans="4:8" ht="15">
      <c r="D501" s="85"/>
      <c r="E501" s="85"/>
      <c r="F501" s="85"/>
      <c r="G501" s="85"/>
      <c r="H501" s="85"/>
    </row>
    <row r="502" spans="4:8" ht="15">
      <c r="D502" s="85"/>
      <c r="E502" s="85"/>
      <c r="F502" s="85"/>
      <c r="G502" s="85"/>
      <c r="H502" s="85"/>
    </row>
    <row r="503" spans="4:8" ht="15">
      <c r="D503" s="85"/>
      <c r="E503" s="85"/>
      <c r="F503" s="85"/>
      <c r="G503" s="85"/>
      <c r="H503" s="85"/>
    </row>
    <row r="504" spans="4:8" ht="15">
      <c r="D504" s="85"/>
      <c r="E504" s="85"/>
      <c r="F504" s="85"/>
      <c r="G504" s="85"/>
      <c r="H504" s="85"/>
    </row>
    <row r="505" spans="4:8" ht="15">
      <c r="D505" s="85"/>
      <c r="E505" s="85"/>
      <c r="F505" s="85"/>
      <c r="G505" s="85"/>
      <c r="H505" s="85"/>
    </row>
    <row r="506" spans="4:8" ht="15">
      <c r="D506" s="85"/>
      <c r="E506" s="85"/>
      <c r="F506" s="85"/>
      <c r="G506" s="85"/>
      <c r="H506" s="85"/>
    </row>
    <row r="507" spans="4:8" ht="15">
      <c r="D507" s="85"/>
      <c r="E507" s="85"/>
      <c r="F507" s="85"/>
      <c r="G507" s="85"/>
      <c r="H507" s="85"/>
    </row>
    <row r="508" spans="4:8" ht="15">
      <c r="D508" s="85"/>
      <c r="E508" s="85"/>
      <c r="F508" s="85"/>
      <c r="G508" s="85"/>
      <c r="H508" s="85"/>
    </row>
    <row r="509" spans="4:8" ht="15">
      <c r="D509" s="85"/>
      <c r="E509" s="85"/>
      <c r="F509" s="85"/>
      <c r="G509" s="85"/>
      <c r="H509" s="85"/>
    </row>
    <row r="510" spans="4:8" ht="15">
      <c r="D510" s="85"/>
      <c r="E510" s="85"/>
      <c r="F510" s="85"/>
      <c r="G510" s="85"/>
      <c r="H510" s="85"/>
    </row>
    <row r="511" spans="4:8" ht="15">
      <c r="D511" s="85"/>
      <c r="E511" s="85"/>
      <c r="F511" s="85"/>
      <c r="G511" s="85"/>
      <c r="H511" s="85"/>
    </row>
    <row r="512" spans="4:8" ht="15">
      <c r="D512" s="85"/>
      <c r="E512" s="85"/>
      <c r="F512" s="85"/>
      <c r="G512" s="85"/>
      <c r="H512" s="85"/>
    </row>
    <row r="513" spans="4:8" ht="15">
      <c r="D513" s="85"/>
      <c r="E513" s="85"/>
      <c r="F513" s="85"/>
      <c r="G513" s="85"/>
      <c r="H513" s="85"/>
    </row>
    <row r="514" spans="4:8" ht="15">
      <c r="D514" s="85"/>
      <c r="E514" s="85"/>
      <c r="F514" s="85"/>
      <c r="G514" s="85"/>
      <c r="H514" s="85"/>
    </row>
    <row r="515" spans="4:8" ht="15">
      <c r="D515" s="85"/>
      <c r="E515" s="85"/>
      <c r="F515" s="85"/>
      <c r="G515" s="85"/>
      <c r="H515" s="85"/>
    </row>
    <row r="516" spans="4:8" ht="15">
      <c r="D516" s="85"/>
      <c r="E516" s="85"/>
      <c r="F516" s="85"/>
      <c r="G516" s="85"/>
      <c r="H516" s="85"/>
    </row>
    <row r="517" spans="4:8" ht="15">
      <c r="D517" s="85"/>
      <c r="E517" s="85"/>
      <c r="F517" s="85"/>
      <c r="G517" s="85"/>
      <c r="H517" s="85"/>
    </row>
    <row r="518" spans="4:8" ht="15">
      <c r="D518" s="85"/>
      <c r="E518" s="85"/>
      <c r="F518" s="85"/>
      <c r="G518" s="85"/>
      <c r="H518" s="85"/>
    </row>
    <row r="519" spans="4:8" ht="15">
      <c r="D519" s="85"/>
      <c r="E519" s="85"/>
      <c r="F519" s="85"/>
      <c r="G519" s="85"/>
      <c r="H519" s="85"/>
    </row>
    <row r="520" spans="4:8" ht="15">
      <c r="D520" s="85"/>
      <c r="E520" s="85"/>
      <c r="F520" s="85"/>
      <c r="G520" s="85"/>
      <c r="H520" s="85"/>
    </row>
    <row r="521" spans="4:8" ht="15">
      <c r="D521" s="85"/>
      <c r="E521" s="85"/>
      <c r="F521" s="85"/>
      <c r="G521" s="85"/>
      <c r="H521" s="85"/>
    </row>
    <row r="522" spans="4:8" ht="15">
      <c r="D522" s="85"/>
      <c r="E522" s="85"/>
      <c r="F522" s="85"/>
      <c r="G522" s="85"/>
      <c r="H522" s="85"/>
    </row>
    <row r="523" spans="4:8" ht="15">
      <c r="D523" s="85"/>
      <c r="E523" s="85"/>
      <c r="F523" s="85"/>
      <c r="G523" s="85"/>
      <c r="H523" s="85"/>
    </row>
    <row r="524" spans="4:8" ht="15">
      <c r="D524" s="85"/>
      <c r="E524" s="85"/>
      <c r="F524" s="85"/>
      <c r="G524" s="85"/>
      <c r="H524" s="85"/>
    </row>
    <row r="525" spans="4:8" ht="15">
      <c r="D525" s="85"/>
      <c r="E525" s="85"/>
      <c r="F525" s="85"/>
      <c r="G525" s="85"/>
      <c r="H525" s="85"/>
    </row>
    <row r="526" spans="4:8" ht="15">
      <c r="D526" s="85"/>
      <c r="E526" s="85"/>
      <c r="F526" s="85"/>
      <c r="G526" s="85"/>
      <c r="H526" s="85"/>
    </row>
    <row r="527" spans="4:8" ht="15">
      <c r="D527" s="85"/>
      <c r="E527" s="85"/>
      <c r="F527" s="85"/>
      <c r="G527" s="85"/>
      <c r="H527" s="85"/>
    </row>
    <row r="528" spans="4:8" ht="15">
      <c r="D528" s="85"/>
      <c r="E528" s="85"/>
      <c r="F528" s="85"/>
      <c r="G528" s="85"/>
      <c r="H528" s="85"/>
    </row>
    <row r="529" spans="4:8" ht="15">
      <c r="D529" s="85"/>
      <c r="E529" s="85"/>
      <c r="F529" s="85"/>
      <c r="G529" s="85"/>
      <c r="H529" s="85"/>
    </row>
    <row r="530" spans="4:8" ht="15">
      <c r="D530" s="85"/>
      <c r="E530" s="85"/>
      <c r="F530" s="85"/>
      <c r="G530" s="85"/>
      <c r="H530" s="85"/>
    </row>
    <row r="531" spans="4:8" ht="15">
      <c r="D531" s="85"/>
      <c r="E531" s="85"/>
      <c r="F531" s="85"/>
      <c r="G531" s="85"/>
      <c r="H531" s="85"/>
    </row>
    <row r="532" spans="4:8" ht="15">
      <c r="D532" s="85"/>
      <c r="E532" s="85"/>
      <c r="F532" s="85"/>
      <c r="G532" s="85"/>
      <c r="H532" s="85"/>
    </row>
    <row r="533" spans="4:8" ht="15">
      <c r="D533" s="85"/>
      <c r="E533" s="85"/>
      <c r="F533" s="85"/>
      <c r="G533" s="85"/>
      <c r="H533" s="85"/>
    </row>
    <row r="534" spans="4:8" ht="15">
      <c r="D534" s="85"/>
      <c r="E534" s="85"/>
      <c r="F534" s="85"/>
      <c r="G534" s="85"/>
      <c r="H534" s="85"/>
    </row>
    <row r="535" spans="4:8" ht="15">
      <c r="D535" s="85"/>
      <c r="E535" s="85"/>
      <c r="F535" s="85"/>
      <c r="G535" s="85"/>
      <c r="H535" s="85"/>
    </row>
    <row r="536" spans="4:8" ht="15">
      <c r="D536" s="85"/>
      <c r="E536" s="85"/>
      <c r="F536" s="85"/>
      <c r="G536" s="85"/>
      <c r="H536" s="85"/>
    </row>
    <row r="537" spans="4:8" ht="15">
      <c r="D537" s="85"/>
      <c r="E537" s="85"/>
      <c r="F537" s="85"/>
      <c r="G537" s="85"/>
      <c r="H537" s="85"/>
    </row>
    <row r="538" spans="4:8" ht="15">
      <c r="D538" s="85"/>
      <c r="E538" s="85"/>
      <c r="F538" s="85"/>
      <c r="G538" s="85"/>
      <c r="H538" s="85"/>
    </row>
    <row r="539" spans="4:8" ht="15">
      <c r="D539" s="85"/>
      <c r="E539" s="85"/>
      <c r="F539" s="85"/>
      <c r="G539" s="85"/>
      <c r="H539" s="85"/>
    </row>
    <row r="540" spans="4:8" ht="15">
      <c r="D540" s="85"/>
      <c r="E540" s="85"/>
      <c r="F540" s="85"/>
      <c r="G540" s="85"/>
      <c r="H540" s="85"/>
    </row>
    <row r="541" spans="4:8" ht="15">
      <c r="D541" s="85"/>
      <c r="E541" s="85"/>
      <c r="F541" s="85"/>
      <c r="G541" s="85"/>
      <c r="H541" s="85"/>
    </row>
    <row r="542" spans="4:8" ht="15">
      <c r="D542" s="85"/>
      <c r="E542" s="85"/>
      <c r="F542" s="85"/>
      <c r="G542" s="85"/>
      <c r="H542" s="85"/>
    </row>
    <row r="543" spans="4:8" ht="15">
      <c r="D543" s="85"/>
      <c r="E543" s="85"/>
      <c r="F543" s="85"/>
      <c r="G543" s="85"/>
      <c r="H543" s="85"/>
    </row>
    <row r="544" spans="4:8" ht="15">
      <c r="D544" s="85"/>
      <c r="E544" s="85"/>
      <c r="F544" s="85"/>
      <c r="G544" s="85"/>
      <c r="H544" s="85"/>
    </row>
    <row r="545" spans="4:8" ht="15">
      <c r="D545" s="85"/>
      <c r="E545" s="85"/>
      <c r="F545" s="85"/>
      <c r="G545" s="85"/>
      <c r="H545" s="85"/>
    </row>
    <row r="546" spans="4:8" ht="15">
      <c r="D546" s="85"/>
      <c r="E546" s="85"/>
      <c r="F546" s="85"/>
      <c r="G546" s="85"/>
      <c r="H546" s="85"/>
    </row>
    <row r="547" spans="4:8" ht="15">
      <c r="D547" s="85"/>
      <c r="E547" s="85"/>
      <c r="F547" s="85"/>
      <c r="G547" s="85"/>
      <c r="H547" s="85"/>
    </row>
    <row r="548" spans="4:8" ht="15">
      <c r="D548" s="85"/>
      <c r="E548" s="85"/>
      <c r="F548" s="85"/>
      <c r="G548" s="85"/>
      <c r="H548" s="85"/>
    </row>
    <row r="549" spans="4:8" ht="15">
      <c r="D549" s="85"/>
      <c r="E549" s="85"/>
      <c r="F549" s="85"/>
      <c r="G549" s="85"/>
      <c r="H549" s="85"/>
    </row>
    <row r="550" spans="4:8" ht="15">
      <c r="D550" s="85"/>
      <c r="E550" s="85"/>
      <c r="F550" s="85"/>
      <c r="G550" s="85"/>
      <c r="H550" s="85"/>
    </row>
    <row r="551" spans="4:8" ht="15">
      <c r="D551" s="85"/>
      <c r="E551" s="85"/>
      <c r="F551" s="85"/>
      <c r="G551" s="85"/>
      <c r="H551" s="85"/>
    </row>
    <row r="552" spans="4:8" ht="15">
      <c r="D552" s="85"/>
      <c r="E552" s="85"/>
      <c r="F552" s="85"/>
      <c r="G552" s="85"/>
      <c r="H552" s="85"/>
    </row>
    <row r="553" spans="4:8" ht="15">
      <c r="D553" s="85"/>
      <c r="E553" s="85"/>
      <c r="F553" s="85"/>
      <c r="G553" s="85"/>
      <c r="H553" s="85"/>
    </row>
    <row r="554" spans="4:8" ht="15">
      <c r="D554" s="85"/>
      <c r="E554" s="85"/>
      <c r="F554" s="85"/>
      <c r="G554" s="85"/>
      <c r="H554" s="85"/>
    </row>
    <row r="555" spans="4:8" ht="15">
      <c r="D555" s="85"/>
      <c r="E555" s="85"/>
      <c r="F555" s="85"/>
      <c r="G555" s="85"/>
      <c r="H555" s="85"/>
    </row>
    <row r="556" spans="4:8" ht="15">
      <c r="D556" s="85"/>
      <c r="E556" s="85"/>
      <c r="F556" s="85"/>
      <c r="G556" s="85"/>
      <c r="H556" s="85"/>
    </row>
    <row r="557" spans="4:8" ht="15">
      <c r="D557" s="85"/>
      <c r="E557" s="85"/>
      <c r="F557" s="85"/>
      <c r="G557" s="85"/>
      <c r="H557" s="85"/>
    </row>
    <row r="558" spans="4:8" ht="15">
      <c r="D558" s="85"/>
      <c r="E558" s="85"/>
      <c r="F558" s="85"/>
      <c r="G558" s="85"/>
      <c r="H558" s="85"/>
    </row>
    <row r="559" spans="4:8" ht="15">
      <c r="D559" s="85"/>
      <c r="E559" s="85"/>
      <c r="F559" s="85"/>
      <c r="G559" s="85"/>
      <c r="H559" s="85"/>
    </row>
    <row r="560" spans="4:8" ht="15">
      <c r="D560" s="85"/>
      <c r="E560" s="85"/>
      <c r="F560" s="85"/>
      <c r="G560" s="85"/>
      <c r="H560" s="85"/>
    </row>
    <row r="561" spans="4:8" ht="15">
      <c r="D561" s="85"/>
      <c r="E561" s="85"/>
      <c r="F561" s="85"/>
      <c r="G561" s="85"/>
      <c r="H561" s="85"/>
    </row>
    <row r="562" spans="4:8" ht="15">
      <c r="D562" s="85"/>
      <c r="E562" s="85"/>
      <c r="F562" s="85"/>
      <c r="G562" s="85"/>
      <c r="H562" s="85"/>
    </row>
    <row r="563" spans="4:8" ht="15">
      <c r="D563" s="85"/>
      <c r="E563" s="85"/>
      <c r="F563" s="85"/>
      <c r="G563" s="85"/>
      <c r="H563" s="85"/>
    </row>
    <row r="564" spans="4:8" ht="15">
      <c r="D564" s="85"/>
      <c r="E564" s="85"/>
      <c r="F564" s="85"/>
      <c r="G564" s="85"/>
      <c r="H564" s="85"/>
    </row>
    <row r="565" spans="4:8" ht="15">
      <c r="D565" s="85"/>
      <c r="E565" s="85"/>
      <c r="F565" s="85"/>
      <c r="G565" s="85"/>
      <c r="H565" s="85"/>
    </row>
    <row r="566" spans="4:8" ht="15">
      <c r="D566" s="85"/>
      <c r="E566" s="85"/>
      <c r="F566" s="85"/>
      <c r="G566" s="85"/>
      <c r="H566" s="85"/>
    </row>
    <row r="567" spans="4:8" ht="15">
      <c r="D567" s="85"/>
      <c r="E567" s="85"/>
      <c r="F567" s="85"/>
      <c r="G567" s="85"/>
      <c r="H567" s="85"/>
    </row>
    <row r="568" spans="4:8" ht="15">
      <c r="D568" s="85"/>
      <c r="E568" s="85"/>
      <c r="F568" s="85"/>
      <c r="G568" s="85"/>
      <c r="H568" s="85"/>
    </row>
    <row r="569" spans="4:8" ht="15">
      <c r="D569" s="85"/>
      <c r="E569" s="85"/>
      <c r="F569" s="85"/>
      <c r="G569" s="85"/>
      <c r="H569" s="85"/>
    </row>
    <row r="570" spans="4:8" ht="15">
      <c r="D570" s="85"/>
      <c r="E570" s="85"/>
      <c r="F570" s="85"/>
      <c r="G570" s="85"/>
      <c r="H570" s="85"/>
    </row>
    <row r="571" spans="4:8" ht="15">
      <c r="D571" s="85"/>
      <c r="E571" s="85"/>
      <c r="F571" s="85"/>
      <c r="G571" s="85"/>
      <c r="H571" s="85"/>
    </row>
    <row r="572" spans="4:8" ht="15">
      <c r="D572" s="85"/>
      <c r="E572" s="85"/>
      <c r="F572" s="85"/>
      <c r="G572" s="85"/>
      <c r="H572" s="85"/>
    </row>
    <row r="573" spans="4:8" ht="15">
      <c r="D573" s="85"/>
      <c r="E573" s="85"/>
      <c r="F573" s="85"/>
      <c r="G573" s="85"/>
      <c r="H573" s="85"/>
    </row>
    <row r="574" spans="4:8" ht="15">
      <c r="D574" s="85"/>
      <c r="E574" s="85"/>
      <c r="F574" s="85"/>
      <c r="G574" s="85"/>
      <c r="H574" s="85"/>
    </row>
    <row r="575" spans="4:8" ht="15">
      <c r="D575" s="85"/>
      <c r="E575" s="85"/>
      <c r="F575" s="85"/>
      <c r="G575" s="85"/>
      <c r="H575" s="85"/>
    </row>
    <row r="576" spans="4:8" ht="15">
      <c r="D576" s="85"/>
      <c r="E576" s="85"/>
      <c r="F576" s="85"/>
      <c r="G576" s="85"/>
      <c r="H576" s="85"/>
    </row>
    <row r="577" spans="4:8" ht="15">
      <c r="D577" s="85"/>
      <c r="E577" s="85"/>
      <c r="F577" s="85"/>
      <c r="G577" s="85"/>
      <c r="H577" s="85"/>
    </row>
    <row r="578" spans="4:8" ht="15">
      <c r="D578" s="85"/>
      <c r="E578" s="85"/>
      <c r="F578" s="85"/>
      <c r="G578" s="85"/>
      <c r="H578" s="85"/>
    </row>
    <row r="579" spans="4:8" ht="15">
      <c r="D579" s="85"/>
      <c r="E579" s="85"/>
      <c r="F579" s="85"/>
      <c r="G579" s="85"/>
      <c r="H579" s="85"/>
    </row>
    <row r="580" spans="4:8" ht="15">
      <c r="D580" s="85"/>
      <c r="E580" s="85"/>
      <c r="F580" s="85"/>
      <c r="G580" s="85"/>
      <c r="H580" s="85"/>
    </row>
    <row r="581" spans="4:8" ht="15">
      <c r="D581" s="85"/>
      <c r="E581" s="85"/>
      <c r="F581" s="85"/>
      <c r="G581" s="85"/>
      <c r="H581" s="85"/>
    </row>
    <row r="582" spans="4:8" ht="15">
      <c r="D582" s="85"/>
      <c r="E582" s="85"/>
      <c r="F582" s="85"/>
      <c r="G582" s="85"/>
      <c r="H582" s="85"/>
    </row>
    <row r="583" spans="4:8" ht="15">
      <c r="D583" s="85"/>
      <c r="E583" s="85"/>
      <c r="F583" s="85"/>
      <c r="G583" s="85"/>
      <c r="H583" s="85"/>
    </row>
    <row r="584" spans="4:8" ht="15">
      <c r="D584" s="85"/>
      <c r="E584" s="85"/>
      <c r="F584" s="85"/>
      <c r="G584" s="85"/>
      <c r="H584" s="85"/>
    </row>
    <row r="585" spans="4:8" ht="15">
      <c r="D585" s="85"/>
      <c r="E585" s="85"/>
      <c r="F585" s="85"/>
      <c r="G585" s="85"/>
      <c r="H585" s="85"/>
    </row>
    <row r="586" spans="4:8" ht="15">
      <c r="D586" s="85"/>
      <c r="E586" s="85"/>
      <c r="F586" s="85"/>
      <c r="G586" s="85"/>
      <c r="H586" s="85"/>
    </row>
    <row r="587" spans="4:8" ht="15">
      <c r="D587" s="85"/>
      <c r="E587" s="85"/>
      <c r="F587" s="85"/>
      <c r="G587" s="85"/>
      <c r="H587" s="85"/>
    </row>
    <row r="588" spans="4:8" ht="15">
      <c r="D588" s="85"/>
      <c r="E588" s="85"/>
      <c r="F588" s="85"/>
      <c r="G588" s="85"/>
      <c r="H588" s="85"/>
    </row>
    <row r="589" spans="4:8" ht="15">
      <c r="D589" s="85"/>
      <c r="E589" s="85"/>
      <c r="F589" s="85"/>
      <c r="G589" s="85"/>
      <c r="H589" s="85"/>
    </row>
    <row r="590" spans="4:8" ht="15">
      <c r="D590" s="85"/>
      <c r="E590" s="85"/>
      <c r="F590" s="85"/>
      <c r="G590" s="85"/>
      <c r="H590" s="85"/>
    </row>
    <row r="591" spans="4:8" ht="15">
      <c r="D591" s="85"/>
      <c r="E591" s="85"/>
      <c r="F591" s="85"/>
      <c r="G591" s="85"/>
      <c r="H591" s="85"/>
    </row>
    <row r="592" spans="4:8" ht="15">
      <c r="D592" s="85"/>
      <c r="E592" s="85"/>
      <c r="F592" s="85"/>
      <c r="G592" s="85"/>
      <c r="H592" s="85"/>
    </row>
    <row r="593" spans="4:8" ht="15">
      <c r="D593" s="85"/>
      <c r="E593" s="85"/>
      <c r="F593" s="85"/>
      <c r="G593" s="85"/>
      <c r="H593" s="85"/>
    </row>
    <row r="594" spans="4:8" ht="15">
      <c r="D594" s="85"/>
      <c r="E594" s="85"/>
      <c r="F594" s="85"/>
      <c r="G594" s="85"/>
      <c r="H594" s="85"/>
    </row>
    <row r="595" spans="4:8" ht="15">
      <c r="D595" s="85"/>
      <c r="E595" s="85"/>
      <c r="F595" s="85"/>
      <c r="G595" s="85"/>
      <c r="H595" s="85"/>
    </row>
    <row r="596" spans="4:8" ht="15">
      <c r="D596" s="85"/>
      <c r="E596" s="85"/>
      <c r="F596" s="85"/>
      <c r="G596" s="85"/>
      <c r="H596" s="85"/>
    </row>
    <row r="597" spans="4:8" ht="15">
      <c r="D597" s="85"/>
      <c r="E597" s="85"/>
      <c r="F597" s="85"/>
      <c r="G597" s="85"/>
      <c r="H597" s="85"/>
    </row>
    <row r="598" spans="4:8" ht="15">
      <c r="D598" s="85"/>
      <c r="E598" s="85"/>
      <c r="F598" s="85"/>
      <c r="G598" s="85"/>
      <c r="H598" s="85"/>
    </row>
    <row r="599" spans="4:8" ht="15">
      <c r="D599" s="85"/>
      <c r="E599" s="85"/>
      <c r="F599" s="85"/>
      <c r="G599" s="85"/>
      <c r="H599" s="85"/>
    </row>
    <row r="600" spans="4:8" ht="15">
      <c r="D600" s="85"/>
      <c r="E600" s="85"/>
      <c r="F600" s="85"/>
      <c r="G600" s="85"/>
      <c r="H600" s="85"/>
    </row>
    <row r="601" spans="4:8" ht="15">
      <c r="D601" s="85"/>
      <c r="E601" s="85"/>
      <c r="F601" s="85"/>
      <c r="G601" s="85"/>
      <c r="H601" s="85"/>
    </row>
    <row r="602" spans="4:8" ht="15">
      <c r="D602" s="85"/>
      <c r="E602" s="85"/>
      <c r="F602" s="85"/>
      <c r="G602" s="85"/>
      <c r="H602" s="85"/>
    </row>
    <row r="603" spans="4:8" ht="15">
      <c r="D603" s="85"/>
      <c r="E603" s="85"/>
      <c r="F603" s="85"/>
      <c r="G603" s="85"/>
      <c r="H603" s="85"/>
    </row>
    <row r="604" spans="4:8" ht="15">
      <c r="D604" s="85"/>
      <c r="E604" s="85"/>
      <c r="F604" s="85"/>
      <c r="G604" s="85"/>
      <c r="H604" s="85"/>
    </row>
    <row r="605" spans="4:8" ht="15">
      <c r="D605" s="85"/>
      <c r="E605" s="85"/>
      <c r="F605" s="85"/>
      <c r="G605" s="85"/>
      <c r="H605" s="85"/>
    </row>
    <row r="606" spans="4:8" ht="15">
      <c r="D606" s="85"/>
      <c r="E606" s="85"/>
      <c r="F606" s="85"/>
      <c r="G606" s="85"/>
      <c r="H606" s="85"/>
    </row>
    <row r="607" spans="4:8" ht="15">
      <c r="D607" s="85"/>
      <c r="E607" s="85"/>
      <c r="F607" s="85"/>
      <c r="G607" s="85"/>
      <c r="H607" s="85"/>
    </row>
    <row r="608" spans="4:8" ht="15">
      <c r="D608" s="85"/>
      <c r="E608" s="85"/>
      <c r="F608" s="85"/>
      <c r="G608" s="85"/>
      <c r="H608" s="85"/>
    </row>
    <row r="609" spans="4:8" ht="15">
      <c r="D609" s="85"/>
      <c r="E609" s="85"/>
      <c r="F609" s="85"/>
      <c r="G609" s="85"/>
      <c r="H609" s="85"/>
    </row>
    <row r="610" spans="4:8" ht="15">
      <c r="D610" s="85"/>
      <c r="E610" s="85"/>
      <c r="F610" s="85"/>
      <c r="G610" s="85"/>
      <c r="H610" s="85"/>
    </row>
    <row r="611" spans="4:8" ht="15">
      <c r="D611" s="85"/>
      <c r="E611" s="85"/>
      <c r="F611" s="85"/>
      <c r="G611" s="85"/>
      <c r="H611" s="85"/>
    </row>
    <row r="612" spans="4:8" ht="15">
      <c r="D612" s="85"/>
      <c r="E612" s="85"/>
      <c r="F612" s="85"/>
      <c r="G612" s="85"/>
      <c r="H612" s="85"/>
    </row>
    <row r="613" spans="4:8" ht="15">
      <c r="D613" s="85"/>
      <c r="E613" s="85"/>
      <c r="F613" s="85"/>
      <c r="G613" s="85"/>
      <c r="H613" s="85"/>
    </row>
    <row r="614" spans="4:8" ht="15">
      <c r="D614" s="85"/>
      <c r="E614" s="85"/>
      <c r="F614" s="85"/>
      <c r="G614" s="85"/>
      <c r="H614" s="85"/>
    </row>
    <row r="615" spans="4:8" ht="15">
      <c r="D615" s="85"/>
      <c r="E615" s="85"/>
      <c r="F615" s="85"/>
      <c r="G615" s="85"/>
      <c r="H615" s="85"/>
    </row>
    <row r="616" spans="4:8" ht="15">
      <c r="D616" s="85"/>
      <c r="E616" s="85"/>
      <c r="F616" s="85"/>
      <c r="G616" s="85"/>
      <c r="H616" s="85"/>
    </row>
    <row r="617" spans="4:8" ht="15">
      <c r="D617" s="85"/>
      <c r="E617" s="85"/>
      <c r="F617" s="85"/>
      <c r="G617" s="85"/>
      <c r="H617" s="85"/>
    </row>
    <row r="618" spans="4:8" ht="15">
      <c r="D618" s="85"/>
      <c r="E618" s="85"/>
      <c r="F618" s="85"/>
      <c r="G618" s="85"/>
      <c r="H618" s="85"/>
    </row>
    <row r="619" spans="4:8" ht="15">
      <c r="D619" s="85"/>
      <c r="E619" s="85"/>
      <c r="F619" s="85"/>
      <c r="G619" s="85"/>
      <c r="H619" s="85"/>
    </row>
    <row r="620" spans="4:8" ht="15">
      <c r="D620" s="85"/>
      <c r="E620" s="85"/>
      <c r="F620" s="85"/>
      <c r="G620" s="85"/>
      <c r="H620" s="85"/>
    </row>
    <row r="621" spans="4:8" ht="15">
      <c r="D621" s="85"/>
      <c r="E621" s="85"/>
      <c r="F621" s="85"/>
      <c r="G621" s="85"/>
      <c r="H621" s="85"/>
    </row>
    <row r="622" spans="4:8" ht="15">
      <c r="D622" s="85"/>
      <c r="E622" s="85"/>
      <c r="F622" s="85"/>
      <c r="G622" s="85"/>
      <c r="H622" s="85"/>
    </row>
    <row r="623" spans="4:8" ht="15">
      <c r="D623" s="85"/>
      <c r="E623" s="85"/>
      <c r="F623" s="85"/>
      <c r="G623" s="85"/>
      <c r="H623" s="85"/>
    </row>
    <row r="624" spans="4:8" ht="15">
      <c r="D624" s="85"/>
      <c r="E624" s="85"/>
      <c r="F624" s="85"/>
      <c r="G624" s="85"/>
      <c r="H624" s="85"/>
    </row>
    <row r="625" spans="4:8" ht="15">
      <c r="D625" s="85"/>
      <c r="E625" s="85"/>
      <c r="F625" s="85"/>
      <c r="G625" s="85"/>
      <c r="H625" s="85"/>
    </row>
    <row r="626" spans="4:8" ht="15">
      <c r="D626" s="85"/>
      <c r="E626" s="85"/>
      <c r="F626" s="85"/>
      <c r="G626" s="85"/>
      <c r="H626" s="85"/>
    </row>
    <row r="627" spans="4:8" ht="15">
      <c r="D627" s="85"/>
      <c r="E627" s="85"/>
      <c r="F627" s="85"/>
      <c r="G627" s="85"/>
      <c r="H627" s="85"/>
    </row>
    <row r="628" spans="4:8" ht="15">
      <c r="D628" s="85"/>
      <c r="E628" s="85"/>
      <c r="F628" s="85"/>
      <c r="G628" s="85"/>
      <c r="H628" s="85"/>
    </row>
    <row r="629" spans="4:8" ht="15">
      <c r="D629" s="85"/>
      <c r="E629" s="85"/>
      <c r="F629" s="85"/>
      <c r="G629" s="85"/>
      <c r="H629" s="85"/>
    </row>
    <row r="630" spans="4:8" ht="15">
      <c r="D630" s="85"/>
      <c r="E630" s="85"/>
      <c r="F630" s="85"/>
      <c r="G630" s="85"/>
      <c r="H630" s="85"/>
    </row>
    <row r="631" spans="4:8" ht="15">
      <c r="D631" s="85"/>
      <c r="E631" s="85"/>
      <c r="F631" s="85"/>
      <c r="G631" s="85"/>
      <c r="H631" s="85"/>
    </row>
    <row r="632" spans="4:8" ht="15">
      <c r="D632" s="85"/>
      <c r="E632" s="85"/>
      <c r="F632" s="85"/>
      <c r="G632" s="85"/>
      <c r="H632" s="85"/>
    </row>
    <row r="633" spans="4:8" ht="15">
      <c r="D633" s="85"/>
      <c r="E633" s="85"/>
      <c r="F633" s="85"/>
      <c r="G633" s="85"/>
      <c r="H633" s="85"/>
    </row>
    <row r="634" spans="4:8" ht="15">
      <c r="D634" s="85"/>
      <c r="E634" s="85"/>
      <c r="F634" s="85"/>
      <c r="G634" s="85"/>
      <c r="H634" s="85"/>
    </row>
    <row r="635" spans="4:8" ht="15">
      <c r="D635" s="85"/>
      <c r="E635" s="85"/>
      <c r="F635" s="85"/>
      <c r="G635" s="85"/>
      <c r="H635" s="85"/>
    </row>
    <row r="636" spans="4:8" ht="15">
      <c r="D636" s="85"/>
      <c r="E636" s="85"/>
      <c r="F636" s="85"/>
      <c r="G636" s="85"/>
      <c r="H636" s="85"/>
    </row>
    <row r="637" spans="4:8" ht="15">
      <c r="D637" s="85"/>
      <c r="E637" s="85"/>
      <c r="F637" s="85"/>
      <c r="G637" s="85"/>
      <c r="H637" s="85"/>
    </row>
    <row r="638" spans="4:8" ht="15">
      <c r="D638" s="85"/>
      <c r="E638" s="85"/>
      <c r="F638" s="85"/>
      <c r="G638" s="85"/>
      <c r="H638" s="85"/>
    </row>
    <row r="639" spans="4:8" ht="15">
      <c r="D639" s="85"/>
      <c r="E639" s="85"/>
      <c r="F639" s="85"/>
      <c r="G639" s="85"/>
      <c r="H639" s="85"/>
    </row>
    <row r="640" spans="4:8" ht="15">
      <c r="D640" s="85"/>
      <c r="E640" s="85"/>
      <c r="F640" s="85"/>
      <c r="G640" s="85"/>
      <c r="H640" s="85"/>
    </row>
    <row r="641" spans="4:8" ht="15">
      <c r="D641" s="85"/>
      <c r="E641" s="85"/>
      <c r="F641" s="85"/>
      <c r="G641" s="85"/>
      <c r="H641" s="85"/>
    </row>
    <row r="642" spans="4:8" ht="15">
      <c r="D642" s="85"/>
      <c r="E642" s="85"/>
      <c r="F642" s="85"/>
      <c r="G642" s="85"/>
      <c r="H642" s="85"/>
    </row>
    <row r="643" spans="4:8" ht="15">
      <c r="D643" s="85"/>
      <c r="E643" s="85"/>
      <c r="F643" s="85"/>
      <c r="G643" s="85"/>
      <c r="H643" s="85"/>
    </row>
    <row r="644" spans="4:8" ht="15">
      <c r="D644" s="85"/>
      <c r="E644" s="85"/>
      <c r="F644" s="85"/>
      <c r="G644" s="85"/>
      <c r="H644" s="85"/>
    </row>
    <row r="645" spans="4:8" ht="15">
      <c r="D645" s="85"/>
      <c r="E645" s="85"/>
      <c r="F645" s="85"/>
      <c r="G645" s="85"/>
      <c r="H645" s="85"/>
    </row>
    <row r="646" spans="4:8" ht="15">
      <c r="D646" s="85"/>
      <c r="E646" s="85"/>
      <c r="F646" s="85"/>
      <c r="G646" s="85"/>
      <c r="H646" s="85"/>
    </row>
    <row r="647" spans="4:8" ht="15">
      <c r="D647" s="85"/>
      <c r="E647" s="85"/>
      <c r="F647" s="85"/>
      <c r="G647" s="85"/>
      <c r="H647" s="85"/>
    </row>
    <row r="648" spans="4:8" ht="15">
      <c r="D648" s="85"/>
      <c r="E648" s="85"/>
      <c r="F648" s="85"/>
      <c r="G648" s="85"/>
      <c r="H648" s="85"/>
    </row>
    <row r="649" spans="4:8" ht="15">
      <c r="D649" s="85"/>
      <c r="E649" s="85"/>
      <c r="F649" s="85"/>
      <c r="G649" s="85"/>
      <c r="H649" s="85"/>
    </row>
    <row r="650" spans="4:8" ht="15">
      <c r="D650" s="85"/>
      <c r="E650" s="85"/>
      <c r="F650" s="85"/>
      <c r="G650" s="85"/>
      <c r="H650" s="85"/>
    </row>
    <row r="651" spans="4:8" ht="15">
      <c r="D651" s="85"/>
      <c r="E651" s="85"/>
      <c r="F651" s="85"/>
      <c r="G651" s="85"/>
      <c r="H651" s="85"/>
    </row>
    <row r="652" spans="4:8" ht="15">
      <c r="D652" s="85"/>
      <c r="E652" s="85"/>
      <c r="F652" s="85"/>
      <c r="G652" s="85"/>
      <c r="H652" s="85"/>
    </row>
    <row r="653" spans="4:8" ht="15">
      <c r="D653" s="85"/>
      <c r="E653" s="85"/>
      <c r="F653" s="85"/>
      <c r="G653" s="85"/>
      <c r="H653" s="85"/>
    </row>
    <row r="654" spans="4:8" ht="15">
      <c r="D654" s="85"/>
      <c r="E654" s="85"/>
      <c r="F654" s="85"/>
      <c r="G654" s="85"/>
      <c r="H654" s="85"/>
    </row>
    <row r="655" spans="4:8" ht="15">
      <c r="D655" s="85"/>
      <c r="E655" s="85"/>
      <c r="F655" s="85"/>
      <c r="G655" s="85"/>
      <c r="H655" s="85"/>
    </row>
    <row r="656" spans="4:8" ht="15">
      <c r="D656" s="85"/>
      <c r="E656" s="85"/>
      <c r="F656" s="85"/>
      <c r="G656" s="85"/>
      <c r="H656" s="85"/>
    </row>
    <row r="657" spans="4:8" ht="15">
      <c r="D657" s="85"/>
      <c r="E657" s="85"/>
      <c r="F657" s="85"/>
      <c r="G657" s="85"/>
      <c r="H657" s="85"/>
    </row>
    <row r="658" spans="4:8" ht="15">
      <c r="D658" s="85"/>
      <c r="E658" s="85"/>
      <c r="F658" s="85"/>
      <c r="G658" s="85"/>
      <c r="H658" s="85"/>
    </row>
    <row r="659" spans="4:8" ht="15">
      <c r="D659" s="85"/>
      <c r="E659" s="85"/>
      <c r="F659" s="85"/>
      <c r="G659" s="85"/>
      <c r="H659" s="85"/>
    </row>
    <row r="660" spans="4:8" ht="15">
      <c r="D660" s="85"/>
      <c r="E660" s="85"/>
      <c r="F660" s="85"/>
      <c r="G660" s="85"/>
      <c r="H660" s="85"/>
    </row>
    <row r="661" spans="4:8" ht="15">
      <c r="D661" s="85"/>
      <c r="E661" s="85"/>
      <c r="F661" s="85"/>
      <c r="G661" s="85"/>
      <c r="H661" s="85"/>
    </row>
    <row r="662" spans="4:8" ht="15">
      <c r="D662" s="85"/>
      <c r="E662" s="85"/>
      <c r="F662" s="85"/>
      <c r="G662" s="85"/>
      <c r="H662" s="85"/>
    </row>
    <row r="663" spans="4:8" ht="15">
      <c r="D663" s="85"/>
      <c r="E663" s="85"/>
      <c r="F663" s="85"/>
      <c r="G663" s="85"/>
      <c r="H663" s="85"/>
    </row>
    <row r="664" spans="4:8" ht="15">
      <c r="D664" s="85"/>
      <c r="E664" s="85"/>
      <c r="F664" s="85"/>
      <c r="G664" s="85"/>
      <c r="H664" s="85"/>
    </row>
    <row r="665" spans="4:8" ht="15">
      <c r="D665" s="85"/>
      <c r="E665" s="85"/>
      <c r="F665" s="85"/>
      <c r="G665" s="85"/>
      <c r="H665" s="85"/>
    </row>
    <row r="666" spans="4:8" ht="15">
      <c r="D666" s="85"/>
      <c r="E666" s="85"/>
      <c r="F666" s="85"/>
      <c r="G666" s="85"/>
      <c r="H666" s="85"/>
    </row>
    <row r="667" spans="4:8" ht="15">
      <c r="D667" s="85"/>
      <c r="E667" s="85"/>
      <c r="F667" s="85"/>
      <c r="G667" s="85"/>
      <c r="H667" s="85"/>
    </row>
    <row r="668" spans="4:8" ht="15">
      <c r="D668" s="85"/>
      <c r="E668" s="85"/>
      <c r="F668" s="85"/>
      <c r="G668" s="85"/>
      <c r="H668" s="85"/>
    </row>
    <row r="669" spans="4:8" ht="15">
      <c r="D669" s="85"/>
      <c r="E669" s="85"/>
      <c r="F669" s="85"/>
      <c r="G669" s="85"/>
      <c r="H669" s="85"/>
    </row>
    <row r="670" spans="4:8" ht="15">
      <c r="D670" s="85"/>
      <c r="E670" s="85"/>
      <c r="F670" s="85"/>
      <c r="G670" s="85"/>
      <c r="H670" s="85"/>
    </row>
    <row r="671" spans="4:8" ht="15">
      <c r="D671" s="85"/>
      <c r="E671" s="85"/>
      <c r="F671" s="85"/>
      <c r="G671" s="85"/>
      <c r="H671" s="85"/>
    </row>
    <row r="672" spans="4:8" ht="15">
      <c r="D672" s="85"/>
      <c r="E672" s="85"/>
      <c r="F672" s="85"/>
      <c r="G672" s="85"/>
      <c r="H672" s="85"/>
    </row>
    <row r="673" spans="4:8" ht="15">
      <c r="D673" s="85"/>
      <c r="E673" s="85"/>
      <c r="F673" s="85"/>
      <c r="G673" s="85"/>
      <c r="H673" s="85"/>
    </row>
    <row r="674" spans="4:8" ht="15">
      <c r="D674" s="85"/>
      <c r="E674" s="85"/>
      <c r="F674" s="85"/>
      <c r="G674" s="85"/>
      <c r="H674" s="85"/>
    </row>
    <row r="675" spans="4:8" ht="15">
      <c r="D675" s="85"/>
      <c r="E675" s="85"/>
      <c r="F675" s="85"/>
      <c r="G675" s="85"/>
      <c r="H675" s="85"/>
    </row>
    <row r="676" spans="4:8" ht="15">
      <c r="D676" s="85"/>
      <c r="E676" s="85"/>
      <c r="F676" s="85"/>
      <c r="G676" s="85"/>
      <c r="H676" s="85"/>
    </row>
    <row r="677" spans="4:8" ht="15">
      <c r="D677" s="85"/>
      <c r="E677" s="85"/>
      <c r="F677" s="85"/>
      <c r="G677" s="85"/>
      <c r="H677" s="85"/>
    </row>
    <row r="678" spans="4:8" ht="15">
      <c r="D678" s="85"/>
      <c r="E678" s="85"/>
      <c r="F678" s="85"/>
      <c r="G678" s="85"/>
      <c r="H678" s="85"/>
    </row>
    <row r="679" spans="4:8" ht="15">
      <c r="D679" s="85"/>
      <c r="E679" s="85"/>
      <c r="F679" s="85"/>
      <c r="G679" s="85"/>
      <c r="H679" s="85"/>
    </row>
    <row r="680" spans="4:8" ht="15">
      <c r="D680" s="85"/>
      <c r="E680" s="85"/>
      <c r="F680" s="85"/>
      <c r="G680" s="85"/>
      <c r="H680" s="85"/>
    </row>
    <row r="681" spans="4:8" ht="15">
      <c r="D681" s="85"/>
      <c r="E681" s="85"/>
      <c r="F681" s="85"/>
      <c r="G681" s="85"/>
      <c r="H681" s="85"/>
    </row>
    <row r="682" spans="4:8" ht="15">
      <c r="D682" s="85"/>
      <c r="E682" s="85"/>
      <c r="F682" s="85"/>
      <c r="G682" s="85"/>
      <c r="H682" s="85"/>
    </row>
    <row r="683" spans="4:8" ht="15">
      <c r="D683" s="85"/>
      <c r="E683" s="85"/>
      <c r="F683" s="85"/>
      <c r="G683" s="85"/>
      <c r="H683" s="85"/>
    </row>
    <row r="684" spans="4:8" ht="15">
      <c r="D684" s="85"/>
      <c r="E684" s="85"/>
      <c r="F684" s="85"/>
      <c r="G684" s="85"/>
      <c r="H684" s="85"/>
    </row>
    <row r="685" spans="4:8" ht="15">
      <c r="D685" s="85"/>
      <c r="E685" s="85"/>
      <c r="F685" s="85"/>
      <c r="G685" s="85"/>
      <c r="H685" s="85"/>
    </row>
    <row r="686" spans="4:8" ht="15">
      <c r="D686" s="85"/>
      <c r="E686" s="85"/>
      <c r="F686" s="85"/>
      <c r="G686" s="85"/>
      <c r="H686" s="85"/>
    </row>
    <row r="687" spans="4:8" ht="15">
      <c r="D687" s="85"/>
      <c r="E687" s="85"/>
      <c r="F687" s="85"/>
      <c r="G687" s="85"/>
      <c r="H687" s="85"/>
    </row>
    <row r="688" spans="4:8" ht="15">
      <c r="D688" s="85"/>
      <c r="E688" s="85"/>
      <c r="F688" s="85"/>
      <c r="G688" s="85"/>
      <c r="H688" s="85"/>
    </row>
    <row r="689" spans="4:8" ht="15">
      <c r="D689" s="85"/>
      <c r="E689" s="85"/>
      <c r="F689" s="85"/>
      <c r="G689" s="85"/>
      <c r="H689" s="85"/>
    </row>
    <row r="690" spans="4:8" ht="15">
      <c r="D690" s="85"/>
      <c r="E690" s="85"/>
      <c r="F690" s="85"/>
      <c r="G690" s="85"/>
      <c r="H690" s="85"/>
    </row>
    <row r="691" spans="4:8" ht="15">
      <c r="D691" s="85"/>
      <c r="E691" s="85"/>
      <c r="F691" s="85"/>
      <c r="G691" s="85"/>
      <c r="H691" s="85"/>
    </row>
    <row r="692" spans="4:8" ht="15">
      <c r="D692" s="85"/>
      <c r="E692" s="85"/>
      <c r="F692" s="85"/>
      <c r="G692" s="85"/>
      <c r="H692" s="85"/>
    </row>
    <row r="693" spans="4:8" ht="15">
      <c r="D693" s="85"/>
      <c r="E693" s="85"/>
      <c r="F693" s="85"/>
      <c r="G693" s="85"/>
      <c r="H693" s="85"/>
    </row>
    <row r="694" spans="4:8" ht="15">
      <c r="D694" s="85"/>
      <c r="E694" s="85"/>
      <c r="F694" s="85"/>
      <c r="G694" s="85"/>
      <c r="H694" s="85"/>
    </row>
    <row r="695" spans="4:8" ht="15">
      <c r="D695" s="85"/>
      <c r="E695" s="85"/>
      <c r="F695" s="85"/>
      <c r="G695" s="85"/>
      <c r="H695" s="85"/>
    </row>
    <row r="696" spans="4:8" ht="15">
      <c r="D696" s="85"/>
      <c r="E696" s="85"/>
      <c r="F696" s="85"/>
      <c r="G696" s="85"/>
      <c r="H696" s="85"/>
    </row>
    <row r="697" spans="4:8" ht="15">
      <c r="D697" s="85"/>
      <c r="E697" s="85"/>
      <c r="F697" s="85"/>
      <c r="G697" s="85"/>
      <c r="H697" s="85"/>
    </row>
    <row r="698" spans="4:8" ht="15">
      <c r="D698" s="85"/>
      <c r="E698" s="85"/>
      <c r="F698" s="85"/>
      <c r="G698" s="85"/>
      <c r="H698" s="85"/>
    </row>
    <row r="699" spans="4:8" ht="15">
      <c r="D699" s="85"/>
      <c r="E699" s="85"/>
      <c r="F699" s="85"/>
      <c r="G699" s="85"/>
      <c r="H699" s="85"/>
    </row>
    <row r="700" spans="4:8" ht="15">
      <c r="D700" s="85"/>
      <c r="E700" s="85"/>
      <c r="F700" s="85"/>
      <c r="G700" s="85"/>
      <c r="H700" s="85"/>
    </row>
    <row r="701" spans="4:8" ht="15">
      <c r="D701" s="85"/>
      <c r="E701" s="85"/>
      <c r="F701" s="85"/>
      <c r="G701" s="85"/>
      <c r="H701" s="85"/>
    </row>
    <row r="702" spans="4:8" ht="15">
      <c r="D702" s="85"/>
      <c r="E702" s="85"/>
      <c r="F702" s="85"/>
      <c r="G702" s="85"/>
      <c r="H702" s="85"/>
    </row>
    <row r="703" spans="4:8" ht="15">
      <c r="D703" s="85"/>
      <c r="E703" s="85"/>
      <c r="F703" s="85"/>
      <c r="G703" s="85"/>
      <c r="H703" s="85"/>
    </row>
    <row r="704" spans="4:8" ht="15">
      <c r="D704" s="85"/>
      <c r="E704" s="85"/>
      <c r="F704" s="85"/>
      <c r="G704" s="85"/>
      <c r="H704" s="85"/>
    </row>
    <row r="705" spans="4:8" ht="15">
      <c r="D705" s="85"/>
      <c r="E705" s="85"/>
      <c r="F705" s="85"/>
      <c r="G705" s="85"/>
      <c r="H705" s="85"/>
    </row>
    <row r="706" spans="4:8" ht="15">
      <c r="D706" s="85"/>
      <c r="E706" s="85"/>
      <c r="F706" s="85"/>
      <c r="G706" s="85"/>
      <c r="H706" s="85"/>
    </row>
    <row r="707" spans="4:8" ht="15">
      <c r="D707" s="85"/>
      <c r="E707" s="85"/>
      <c r="F707" s="85"/>
      <c r="G707" s="85"/>
      <c r="H707" s="85"/>
    </row>
    <row r="708" spans="4:8" ht="15">
      <c r="D708" s="85"/>
      <c r="E708" s="85"/>
      <c r="F708" s="85"/>
      <c r="G708" s="85"/>
      <c r="H708" s="85"/>
    </row>
    <row r="709" spans="4:8" ht="15">
      <c r="D709" s="85"/>
      <c r="E709" s="85"/>
      <c r="F709" s="85"/>
      <c r="G709" s="85"/>
      <c r="H709" s="85"/>
    </row>
    <row r="710" spans="4:8" ht="15">
      <c r="D710" s="85"/>
      <c r="E710" s="85"/>
      <c r="F710" s="85"/>
      <c r="G710" s="85"/>
      <c r="H710" s="85"/>
    </row>
    <row r="711" spans="4:8" ht="15">
      <c r="D711" s="85"/>
      <c r="E711" s="85"/>
      <c r="F711" s="85"/>
      <c r="G711" s="85"/>
      <c r="H711" s="85"/>
    </row>
    <row r="712" spans="4:8" ht="15">
      <c r="D712" s="85"/>
      <c r="E712" s="85"/>
      <c r="F712" s="85"/>
      <c r="G712" s="85"/>
      <c r="H712" s="85"/>
    </row>
    <row r="713" spans="4:8" ht="15">
      <c r="D713" s="85"/>
      <c r="E713" s="85"/>
      <c r="F713" s="85"/>
      <c r="G713" s="85"/>
      <c r="H713" s="85"/>
    </row>
    <row r="714" spans="4:8" ht="15">
      <c r="D714" s="85"/>
      <c r="E714" s="85"/>
      <c r="F714" s="85"/>
      <c r="G714" s="85"/>
      <c r="H714" s="85"/>
    </row>
    <row r="715" spans="4:8" ht="15">
      <c r="D715" s="85"/>
      <c r="E715" s="85"/>
      <c r="F715" s="85"/>
      <c r="G715" s="85"/>
      <c r="H715" s="85"/>
    </row>
    <row r="716" spans="4:8" ht="15">
      <c r="D716" s="85"/>
      <c r="E716" s="85"/>
      <c r="F716" s="85"/>
      <c r="G716" s="85"/>
      <c r="H716" s="85"/>
    </row>
    <row r="717" spans="4:8" ht="15">
      <c r="D717" s="85"/>
      <c r="E717" s="85"/>
      <c r="F717" s="85"/>
      <c r="G717" s="85"/>
      <c r="H717" s="85"/>
    </row>
    <row r="718" spans="4:8" ht="15">
      <c r="D718" s="85"/>
      <c r="E718" s="85"/>
      <c r="F718" s="85"/>
      <c r="G718" s="85"/>
      <c r="H718" s="85"/>
    </row>
    <row r="719" spans="4:8" ht="15">
      <c r="D719" s="85"/>
      <c r="E719" s="85"/>
      <c r="F719" s="85"/>
      <c r="G719" s="85"/>
      <c r="H719" s="85"/>
    </row>
    <row r="720" spans="4:8" ht="15">
      <c r="D720" s="85"/>
      <c r="E720" s="85"/>
      <c r="F720" s="85"/>
      <c r="G720" s="85"/>
      <c r="H720" s="85"/>
    </row>
    <row r="721" spans="4:8" ht="15">
      <c r="D721" s="85"/>
      <c r="E721" s="85"/>
      <c r="F721" s="85"/>
      <c r="G721" s="85"/>
      <c r="H721" s="85"/>
    </row>
    <row r="722" spans="4:8" ht="15">
      <c r="D722" s="85"/>
      <c r="E722" s="85"/>
      <c r="F722" s="85"/>
      <c r="G722" s="85"/>
      <c r="H722" s="85"/>
    </row>
    <row r="723" spans="4:8" ht="15">
      <c r="D723" s="85"/>
      <c r="E723" s="85"/>
      <c r="F723" s="85"/>
      <c r="G723" s="85"/>
      <c r="H723" s="85"/>
    </row>
    <row r="724" spans="4:8" ht="15">
      <c r="D724" s="85"/>
      <c r="E724" s="85"/>
      <c r="F724" s="85"/>
      <c r="G724" s="85"/>
      <c r="H724" s="85"/>
    </row>
    <row r="725" spans="4:8" ht="15">
      <c r="D725" s="85"/>
      <c r="E725" s="85"/>
      <c r="F725" s="85"/>
      <c r="G725" s="85"/>
      <c r="H725" s="85"/>
    </row>
    <row r="726" spans="4:8" ht="15">
      <c r="D726" s="85"/>
      <c r="E726" s="85"/>
      <c r="F726" s="85"/>
      <c r="G726" s="85"/>
      <c r="H726" s="85"/>
    </row>
    <row r="727" spans="4:8" ht="15">
      <c r="D727" s="85"/>
      <c r="E727" s="85"/>
      <c r="F727" s="85"/>
      <c r="G727" s="85"/>
      <c r="H727" s="85"/>
    </row>
    <row r="728" spans="4:8" ht="15">
      <c r="D728" s="85"/>
      <c r="E728" s="85"/>
      <c r="F728" s="85"/>
      <c r="G728" s="85"/>
      <c r="H728" s="85"/>
    </row>
    <row r="729" spans="4:8" ht="15">
      <c r="D729" s="85"/>
      <c r="E729" s="85"/>
      <c r="F729" s="85"/>
      <c r="G729" s="85"/>
      <c r="H729" s="85"/>
    </row>
    <row r="730" spans="4:8" ht="15">
      <c r="D730" s="85"/>
      <c r="E730" s="85"/>
      <c r="F730" s="85"/>
      <c r="G730" s="85"/>
      <c r="H730" s="85"/>
    </row>
    <row r="731" spans="4:8" ht="15">
      <c r="D731" s="85"/>
      <c r="E731" s="85"/>
      <c r="F731" s="85"/>
      <c r="G731" s="85"/>
      <c r="H731" s="85"/>
    </row>
    <row r="732" spans="4:8" ht="15">
      <c r="D732" s="85"/>
      <c r="E732" s="85"/>
      <c r="F732" s="85"/>
      <c r="G732" s="85"/>
      <c r="H732" s="85"/>
    </row>
    <row r="733" spans="4:8" ht="15">
      <c r="D733" s="85"/>
      <c r="E733" s="85"/>
      <c r="F733" s="85"/>
      <c r="G733" s="85"/>
      <c r="H733" s="85"/>
    </row>
    <row r="734" spans="4:8" ht="15">
      <c r="D734" s="85"/>
      <c r="E734" s="85"/>
      <c r="F734" s="85"/>
      <c r="G734" s="85"/>
      <c r="H734" s="85"/>
    </row>
    <row r="735" spans="4:8" ht="15">
      <c r="D735" s="85"/>
      <c r="E735" s="85"/>
      <c r="F735" s="85"/>
      <c r="G735" s="85"/>
      <c r="H735" s="85"/>
    </row>
    <row r="736" spans="4:8" ht="15">
      <c r="D736" s="85"/>
      <c r="E736" s="85"/>
      <c r="F736" s="85"/>
      <c r="G736" s="85"/>
      <c r="H736" s="85"/>
    </row>
    <row r="737" spans="4:8" ht="15">
      <c r="D737" s="85"/>
      <c r="E737" s="85"/>
      <c r="F737" s="85"/>
      <c r="G737" s="85"/>
      <c r="H737" s="85"/>
    </row>
    <row r="738" spans="4:8" ht="15">
      <c r="D738" s="85"/>
      <c r="E738" s="85"/>
      <c r="F738" s="85"/>
      <c r="G738" s="85"/>
      <c r="H738" s="85"/>
    </row>
    <row r="739" spans="4:8" ht="15">
      <c r="D739" s="85"/>
      <c r="E739" s="85"/>
      <c r="F739" s="85"/>
      <c r="G739" s="85"/>
      <c r="H739" s="85"/>
    </row>
    <row r="740" spans="4:8" ht="15">
      <c r="D740" s="85"/>
      <c r="E740" s="85"/>
      <c r="F740" s="85"/>
      <c r="G740" s="85"/>
      <c r="H740" s="85"/>
    </row>
    <row r="741" spans="4:8" ht="15">
      <c r="D741" s="85"/>
      <c r="E741" s="85"/>
      <c r="F741" s="85"/>
      <c r="G741" s="85"/>
      <c r="H741" s="85"/>
    </row>
    <row r="742" spans="4:8" ht="15">
      <c r="D742" s="85"/>
      <c r="E742" s="85"/>
      <c r="F742" s="85"/>
      <c r="G742" s="85"/>
      <c r="H742" s="85"/>
    </row>
    <row r="743" spans="4:8" ht="15">
      <c r="D743" s="85"/>
      <c r="E743" s="85"/>
      <c r="F743" s="85"/>
      <c r="G743" s="85"/>
      <c r="H743" s="85"/>
    </row>
    <row r="744" spans="4:8" ht="15">
      <c r="D744" s="85"/>
      <c r="E744" s="85"/>
      <c r="F744" s="85"/>
      <c r="G744" s="85"/>
      <c r="H744" s="85"/>
    </row>
    <row r="745" spans="4:8" ht="15">
      <c r="D745" s="85"/>
      <c r="E745" s="85"/>
      <c r="F745" s="85"/>
      <c r="G745" s="85"/>
      <c r="H745" s="85"/>
    </row>
    <row r="746" spans="4:8" ht="15">
      <c r="D746" s="85"/>
      <c r="E746" s="85"/>
      <c r="F746" s="85"/>
      <c r="G746" s="85"/>
      <c r="H746" s="85"/>
    </row>
  </sheetData>
  <sheetProtection/>
  <mergeCells count="24">
    <mergeCell ref="B367:H367"/>
    <mergeCell ref="B363:C363"/>
    <mergeCell ref="B279:H279"/>
    <mergeCell ref="B364:C364"/>
    <mergeCell ref="B276:B277"/>
    <mergeCell ref="C276:C277"/>
    <mergeCell ref="D276:D277"/>
    <mergeCell ref="E276:E277"/>
    <mergeCell ref="F276:F277"/>
    <mergeCell ref="G276:H276"/>
    <mergeCell ref="B1:C1"/>
    <mergeCell ref="B3:H3"/>
    <mergeCell ref="B4:H4"/>
    <mergeCell ref="B5:C5"/>
    <mergeCell ref="B6:B7"/>
    <mergeCell ref="C6:C7"/>
    <mergeCell ref="F2:H2"/>
    <mergeCell ref="F1:H1"/>
    <mergeCell ref="B274:C274"/>
    <mergeCell ref="F6:F7"/>
    <mergeCell ref="D6:D7"/>
    <mergeCell ref="E6:E7"/>
    <mergeCell ref="B9:H9"/>
    <mergeCell ref="G6:H6"/>
  </mergeCells>
  <printOptions/>
  <pageMargins left="0.4724409448818898" right="0.2755905511811024" top="0.6692913385826772" bottom="0.2755905511811024" header="0.5118110236220472" footer="0.5118110236220472"/>
  <pageSetup fitToHeight="16" fitToWidth="1" horizontalDpi="600" verticalDpi="6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1"/>
  <sheetViews>
    <sheetView workbookViewId="0" topLeftCell="B87">
      <selection activeCell="D94" sqref="D10:H94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175"/>
      <c r="C1" s="175"/>
      <c r="D1" s="4"/>
      <c r="E1" s="4"/>
      <c r="F1" s="179" t="s">
        <v>195</v>
      </c>
      <c r="G1" s="180"/>
      <c r="H1" s="180"/>
      <c r="I1" s="1"/>
    </row>
    <row r="2" spans="1:9" ht="49.5" customHeight="1">
      <c r="A2" s="1"/>
      <c r="B2" s="5"/>
      <c r="C2" s="4"/>
      <c r="D2" s="4"/>
      <c r="E2" s="4"/>
      <c r="F2" s="175" t="s">
        <v>443</v>
      </c>
      <c r="G2" s="176"/>
      <c r="H2" s="176"/>
      <c r="I2" s="1"/>
    </row>
    <row r="3" spans="1:9" ht="42" customHeight="1">
      <c r="A3" s="1"/>
      <c r="B3" s="177" t="s">
        <v>435</v>
      </c>
      <c r="C3" s="177"/>
      <c r="D3" s="177"/>
      <c r="E3" s="177"/>
      <c r="F3" s="177"/>
      <c r="G3" s="177"/>
      <c r="H3" s="177"/>
      <c r="I3" s="1"/>
    </row>
    <row r="4" spans="1:9" ht="15" customHeight="1">
      <c r="A4" s="1"/>
      <c r="B4" s="178"/>
      <c r="C4" s="178"/>
      <c r="D4" s="178"/>
      <c r="E4" s="178"/>
      <c r="F4" s="178"/>
      <c r="G4" s="178"/>
      <c r="H4" s="178"/>
      <c r="I4" s="1"/>
    </row>
    <row r="5" spans="1:9" ht="12" customHeight="1">
      <c r="A5" s="1"/>
      <c r="B5" s="175"/>
      <c r="C5" s="175"/>
      <c r="D5" s="4"/>
      <c r="E5" s="4"/>
      <c r="F5" s="4"/>
      <c r="G5" s="4"/>
      <c r="H5" s="30" t="s">
        <v>197</v>
      </c>
      <c r="I5" s="1"/>
    </row>
    <row r="6" spans="1:9" s="7" customFormat="1" ht="13.5" customHeight="1">
      <c r="A6" s="6"/>
      <c r="B6" s="181" t="s">
        <v>0</v>
      </c>
      <c r="C6" s="181" t="s">
        <v>1</v>
      </c>
      <c r="D6" s="159" t="s">
        <v>432</v>
      </c>
      <c r="E6" s="159" t="s">
        <v>140</v>
      </c>
      <c r="F6" s="159" t="s">
        <v>433</v>
      </c>
      <c r="G6" s="183"/>
      <c r="H6" s="183"/>
      <c r="I6" s="6"/>
    </row>
    <row r="7" spans="1:9" s="7" customFormat="1" ht="66" customHeight="1">
      <c r="A7" s="6"/>
      <c r="B7" s="181"/>
      <c r="C7" s="181"/>
      <c r="D7" s="160"/>
      <c r="E7" s="160"/>
      <c r="F7" s="160"/>
      <c r="G7" s="9" t="s">
        <v>403</v>
      </c>
      <c r="H7" s="9" t="s">
        <v>434</v>
      </c>
      <c r="I7" s="6"/>
    </row>
    <row r="8" spans="1:9" s="19" customFormat="1" ht="23.25" customHeight="1">
      <c r="A8" s="16"/>
      <c r="B8" s="17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6"/>
    </row>
    <row r="9" spans="1:9" ht="22.5" customHeight="1">
      <c r="A9" s="1"/>
      <c r="B9" s="186" t="s">
        <v>144</v>
      </c>
      <c r="C9" s="191"/>
      <c r="D9" s="191"/>
      <c r="E9" s="191"/>
      <c r="F9" s="191"/>
      <c r="G9" s="191"/>
      <c r="H9" s="191"/>
      <c r="I9" s="1"/>
    </row>
    <row r="10" spans="1:9" ht="21.75" customHeight="1">
      <c r="A10" s="1"/>
      <c r="B10" s="21" t="s">
        <v>175</v>
      </c>
      <c r="C10" s="12" t="s">
        <v>176</v>
      </c>
      <c r="D10" s="221">
        <f>SUM(D11:D23)</f>
        <v>43382276</v>
      </c>
      <c r="E10" s="221">
        <f>SUM(E11:E23)</f>
        <v>30959665.94</v>
      </c>
      <c r="F10" s="221">
        <f>SUM(F11:F23)</f>
        <v>30268222.33</v>
      </c>
      <c r="G10" s="234">
        <f>F10/D10*100</f>
        <v>69.77094131714067</v>
      </c>
      <c r="H10" s="234">
        <f>F10/E10*100</f>
        <v>97.76663090829202</v>
      </c>
      <c r="I10" s="1"/>
    </row>
    <row r="11" spans="1:9" ht="21.75" customHeight="1">
      <c r="A11" s="1"/>
      <c r="B11" s="29" t="s">
        <v>6</v>
      </c>
      <c r="C11" s="28" t="s">
        <v>7</v>
      </c>
      <c r="D11" s="223">
        <v>33683000</v>
      </c>
      <c r="E11" s="223">
        <v>22663141.92</v>
      </c>
      <c r="F11" s="223">
        <v>22654432.2</v>
      </c>
      <c r="G11" s="229">
        <f aca="true" t="shared" si="0" ref="G11:G23">F11/D11*100</f>
        <v>67.25776266959593</v>
      </c>
      <c r="H11" s="229">
        <f aca="true" t="shared" si="1" ref="H11:H23">F11/E11*100</f>
        <v>99.96156878851684</v>
      </c>
      <c r="I11" s="1"/>
    </row>
    <row r="12" spans="1:9" ht="21.75" customHeight="1">
      <c r="A12" s="1"/>
      <c r="B12" s="29" t="s">
        <v>8</v>
      </c>
      <c r="C12" s="28" t="s">
        <v>9</v>
      </c>
      <c r="D12" s="223">
        <v>7389076</v>
      </c>
      <c r="E12" s="223">
        <v>4802926.44</v>
      </c>
      <c r="F12" s="223">
        <v>4802399.98</v>
      </c>
      <c r="G12" s="229">
        <f t="shared" si="0"/>
        <v>64.99324110348846</v>
      </c>
      <c r="H12" s="229">
        <f t="shared" si="1"/>
        <v>99.9890387661236</v>
      </c>
      <c r="I12" s="1"/>
    </row>
    <row r="13" spans="1:9" ht="21.75" customHeight="1">
      <c r="A13" s="1"/>
      <c r="B13" s="29" t="s">
        <v>10</v>
      </c>
      <c r="C13" s="28" t="s">
        <v>11</v>
      </c>
      <c r="D13" s="223">
        <v>608000</v>
      </c>
      <c r="E13" s="223">
        <v>513150</v>
      </c>
      <c r="F13" s="223">
        <v>394216.88</v>
      </c>
      <c r="G13" s="229">
        <f t="shared" si="0"/>
        <v>64.83830263157896</v>
      </c>
      <c r="H13" s="229">
        <f t="shared" si="1"/>
        <v>76.82293286563383</v>
      </c>
      <c r="I13" s="1"/>
    </row>
    <row r="14" spans="1:9" ht="21.75" customHeight="1">
      <c r="A14" s="1"/>
      <c r="B14" s="29" t="s">
        <v>12</v>
      </c>
      <c r="C14" s="28" t="s">
        <v>13</v>
      </c>
      <c r="D14" s="223">
        <v>605000</v>
      </c>
      <c r="E14" s="223">
        <v>716700</v>
      </c>
      <c r="F14" s="223">
        <v>546215.68</v>
      </c>
      <c r="G14" s="229">
        <f t="shared" si="0"/>
        <v>90.2835834710744</v>
      </c>
      <c r="H14" s="229">
        <f t="shared" si="1"/>
        <v>76.21259662341288</v>
      </c>
      <c r="I14" s="1"/>
    </row>
    <row r="15" spans="1:9" ht="21.75" customHeight="1">
      <c r="A15" s="1"/>
      <c r="B15" s="29" t="s">
        <v>14</v>
      </c>
      <c r="C15" s="28" t="s">
        <v>15</v>
      </c>
      <c r="D15" s="223">
        <v>31000</v>
      </c>
      <c r="E15" s="223">
        <v>32320</v>
      </c>
      <c r="F15" s="223">
        <v>16612.5</v>
      </c>
      <c r="G15" s="229">
        <f t="shared" si="0"/>
        <v>53.58870967741935</v>
      </c>
      <c r="H15" s="229">
        <f t="shared" si="1"/>
        <v>51.40006188118812</v>
      </c>
      <c r="I15" s="1"/>
    </row>
    <row r="16" spans="1:9" ht="21.75" customHeight="1">
      <c r="A16" s="1"/>
      <c r="B16" s="29" t="s">
        <v>16</v>
      </c>
      <c r="C16" s="28" t="s">
        <v>17</v>
      </c>
      <c r="D16" s="223">
        <v>190000</v>
      </c>
      <c r="E16" s="223">
        <v>504000</v>
      </c>
      <c r="F16" s="223">
        <v>488740.65</v>
      </c>
      <c r="G16" s="229">
        <f t="shared" si="0"/>
        <v>257.23192105263155</v>
      </c>
      <c r="H16" s="229">
        <f t="shared" si="1"/>
        <v>96.97235119047619</v>
      </c>
      <c r="I16" s="1"/>
    </row>
    <row r="17" spans="1:9" ht="21.75" customHeight="1">
      <c r="A17" s="1"/>
      <c r="B17" s="29" t="s">
        <v>18</v>
      </c>
      <c r="C17" s="28" t="s">
        <v>19</v>
      </c>
      <c r="D17" s="223">
        <v>145000</v>
      </c>
      <c r="E17" s="223">
        <v>93000</v>
      </c>
      <c r="F17" s="223">
        <v>59496.76</v>
      </c>
      <c r="G17" s="229">
        <f t="shared" si="0"/>
        <v>41.032248275862074</v>
      </c>
      <c r="H17" s="229">
        <f t="shared" si="1"/>
        <v>63.97501075268818</v>
      </c>
      <c r="I17" s="1"/>
    </row>
    <row r="18" spans="1:9" ht="21.75" customHeight="1">
      <c r="A18" s="1"/>
      <c r="B18" s="29" t="s">
        <v>20</v>
      </c>
      <c r="C18" s="28" t="s">
        <v>21</v>
      </c>
      <c r="D18" s="223">
        <v>190000</v>
      </c>
      <c r="E18" s="223">
        <v>429000</v>
      </c>
      <c r="F18" s="223">
        <v>349437.18</v>
      </c>
      <c r="G18" s="229">
        <f t="shared" si="0"/>
        <v>183.91430526315787</v>
      </c>
      <c r="H18" s="229">
        <f t="shared" si="1"/>
        <v>81.4538881118881</v>
      </c>
      <c r="I18" s="1"/>
    </row>
    <row r="19" spans="1:9" ht="21.75" customHeight="1">
      <c r="A19" s="1"/>
      <c r="B19" s="29" t="s">
        <v>22</v>
      </c>
      <c r="C19" s="28" t="s">
        <v>23</v>
      </c>
      <c r="D19" s="223">
        <v>230000</v>
      </c>
      <c r="E19" s="223">
        <v>519000</v>
      </c>
      <c r="F19" s="223">
        <v>309629.47</v>
      </c>
      <c r="G19" s="229">
        <f t="shared" si="0"/>
        <v>134.62150869565218</v>
      </c>
      <c r="H19" s="229">
        <f t="shared" si="1"/>
        <v>59.658857418111744</v>
      </c>
      <c r="I19" s="1"/>
    </row>
    <row r="20" spans="1:9" ht="34.5" customHeight="1">
      <c r="A20" s="1"/>
      <c r="B20" s="29" t="s">
        <v>24</v>
      </c>
      <c r="C20" s="28" t="s">
        <v>25</v>
      </c>
      <c r="D20" s="223">
        <v>40000</v>
      </c>
      <c r="E20" s="223">
        <v>0</v>
      </c>
      <c r="F20" s="223">
        <v>0</v>
      </c>
      <c r="G20" s="229">
        <f t="shared" si="0"/>
        <v>0</v>
      </c>
      <c r="H20" s="229">
        <v>0</v>
      </c>
      <c r="I20" s="1"/>
    </row>
    <row r="21" spans="1:9" ht="37.5" customHeight="1">
      <c r="A21" s="1"/>
      <c r="B21" s="29" t="s">
        <v>26</v>
      </c>
      <c r="C21" s="28" t="s">
        <v>27</v>
      </c>
      <c r="D21" s="223">
        <v>155000</v>
      </c>
      <c r="E21" s="223">
        <v>494777.58</v>
      </c>
      <c r="F21" s="223">
        <v>462429.09</v>
      </c>
      <c r="G21" s="229">
        <f t="shared" si="0"/>
        <v>298.3413483870968</v>
      </c>
      <c r="H21" s="229">
        <f t="shared" si="1"/>
        <v>93.46201378001</v>
      </c>
      <c r="I21" s="1"/>
    </row>
    <row r="22" spans="1:9" ht="37.5" customHeight="1">
      <c r="A22" s="1"/>
      <c r="B22" s="29" t="s">
        <v>32</v>
      </c>
      <c r="C22" s="28" t="s">
        <v>33</v>
      </c>
      <c r="D22" s="223">
        <v>101200</v>
      </c>
      <c r="E22" s="223">
        <v>162600</v>
      </c>
      <c r="F22" s="223">
        <v>162600</v>
      </c>
      <c r="G22" s="229">
        <f t="shared" si="0"/>
        <v>160.67193675889328</v>
      </c>
      <c r="H22" s="229">
        <f t="shared" si="1"/>
        <v>100</v>
      </c>
      <c r="I22" s="1"/>
    </row>
    <row r="23" spans="1:9" ht="21.75" customHeight="1">
      <c r="A23" s="1"/>
      <c r="B23" s="29" t="s">
        <v>28</v>
      </c>
      <c r="C23" s="28" t="s">
        <v>29</v>
      </c>
      <c r="D23" s="223">
        <v>15000</v>
      </c>
      <c r="E23" s="223">
        <v>29050</v>
      </c>
      <c r="F23" s="223">
        <v>22011.94</v>
      </c>
      <c r="G23" s="229">
        <f t="shared" si="0"/>
        <v>146.74626666666666</v>
      </c>
      <c r="H23" s="229">
        <f t="shared" si="1"/>
        <v>75.77259896729775</v>
      </c>
      <c r="I23" s="1"/>
    </row>
    <row r="24" spans="1:9" ht="21.75" customHeight="1">
      <c r="A24" s="1"/>
      <c r="B24" s="21" t="s">
        <v>177</v>
      </c>
      <c r="C24" s="12" t="s">
        <v>178</v>
      </c>
      <c r="D24" s="221">
        <f>SUM(D25:D40)</f>
        <v>168283707</v>
      </c>
      <c r="E24" s="221">
        <f>SUM(E25:E40)</f>
        <v>193441261.99000004</v>
      </c>
      <c r="F24" s="221">
        <f>SUM(F25:F40)</f>
        <v>183311324.93999997</v>
      </c>
      <c r="G24" s="234">
        <f>F24/D24*100</f>
        <v>108.92993041804098</v>
      </c>
      <c r="H24" s="234">
        <f>F24/E24*100</f>
        <v>94.76330078402624</v>
      </c>
      <c r="I24" s="1"/>
    </row>
    <row r="25" spans="1:9" ht="21.75" customHeight="1">
      <c r="A25" s="1"/>
      <c r="B25" s="29" t="s">
        <v>6</v>
      </c>
      <c r="C25" s="28" t="s">
        <v>7</v>
      </c>
      <c r="D25" s="223">
        <v>132030274</v>
      </c>
      <c r="E25" s="223">
        <v>138473814.5</v>
      </c>
      <c r="F25" s="223">
        <v>134885044.36</v>
      </c>
      <c r="G25" s="229">
        <f aca="true" t="shared" si="2" ref="G25:G94">F25/D25*100</f>
        <v>102.16220891884235</v>
      </c>
      <c r="H25" s="229">
        <f aca="true" t="shared" si="3" ref="H25:H94">F25/E25*100</f>
        <v>97.40834023171942</v>
      </c>
      <c r="I25" s="1"/>
    </row>
    <row r="26" spans="1:9" ht="21.75" customHeight="1">
      <c r="A26" s="1"/>
      <c r="B26" s="29" t="s">
        <v>8</v>
      </c>
      <c r="C26" s="28" t="s">
        <v>9</v>
      </c>
      <c r="D26" s="223">
        <v>29045333</v>
      </c>
      <c r="E26" s="223">
        <v>30241113.74</v>
      </c>
      <c r="F26" s="223">
        <v>28422767.35</v>
      </c>
      <c r="G26" s="229">
        <f t="shared" si="2"/>
        <v>97.85657251717514</v>
      </c>
      <c r="H26" s="229">
        <f t="shared" si="3"/>
        <v>93.98717122116153</v>
      </c>
      <c r="I26" s="1"/>
    </row>
    <row r="27" spans="1:9" ht="21.75" customHeight="1">
      <c r="A27" s="1"/>
      <c r="B27" s="29" t="s">
        <v>10</v>
      </c>
      <c r="C27" s="28" t="s">
        <v>11</v>
      </c>
      <c r="D27" s="223">
        <v>409500</v>
      </c>
      <c r="E27" s="223">
        <v>2804113.74</v>
      </c>
      <c r="F27" s="223">
        <v>2749336.91</v>
      </c>
      <c r="G27" s="229">
        <f t="shared" si="2"/>
        <v>671.3887448107448</v>
      </c>
      <c r="H27" s="229">
        <f t="shared" si="3"/>
        <v>98.04655463084033</v>
      </c>
      <c r="I27" s="1"/>
    </row>
    <row r="28" spans="1:9" ht="21.75" customHeight="1">
      <c r="A28" s="1"/>
      <c r="B28" s="29" t="s">
        <v>78</v>
      </c>
      <c r="C28" s="28" t="s">
        <v>79</v>
      </c>
      <c r="D28" s="223">
        <v>4400</v>
      </c>
      <c r="E28" s="223">
        <v>600</v>
      </c>
      <c r="F28" s="223">
        <v>0</v>
      </c>
      <c r="G28" s="229">
        <f t="shared" si="2"/>
        <v>0</v>
      </c>
      <c r="H28" s="229">
        <f t="shared" si="3"/>
        <v>0</v>
      </c>
      <c r="I28" s="1"/>
    </row>
    <row r="29" spans="1:9" ht="21.75" customHeight="1">
      <c r="A29" s="1"/>
      <c r="B29" s="29" t="s">
        <v>80</v>
      </c>
      <c r="C29" s="28" t="s">
        <v>81</v>
      </c>
      <c r="D29" s="223">
        <v>350000</v>
      </c>
      <c r="E29" s="223">
        <v>2315532</v>
      </c>
      <c r="F29" s="223">
        <v>2102674.66</v>
      </c>
      <c r="G29" s="229">
        <f t="shared" si="2"/>
        <v>600.7641885714287</v>
      </c>
      <c r="H29" s="229">
        <f t="shared" si="3"/>
        <v>90.80741099669537</v>
      </c>
      <c r="I29" s="1"/>
    </row>
    <row r="30" spans="1:9" ht="21.75" customHeight="1">
      <c r="A30" s="1"/>
      <c r="B30" s="29" t="s">
        <v>12</v>
      </c>
      <c r="C30" s="28" t="s">
        <v>13</v>
      </c>
      <c r="D30" s="223">
        <v>580200</v>
      </c>
      <c r="E30" s="223">
        <v>1952572.55</v>
      </c>
      <c r="F30" s="223">
        <v>1756386.31</v>
      </c>
      <c r="G30" s="229">
        <f t="shared" si="2"/>
        <v>302.72083936573597</v>
      </c>
      <c r="H30" s="229">
        <f t="shared" si="3"/>
        <v>89.95242251049775</v>
      </c>
      <c r="I30" s="1"/>
    </row>
    <row r="31" spans="1:9" ht="21.75" customHeight="1">
      <c r="A31" s="1"/>
      <c r="B31" s="29" t="s">
        <v>14</v>
      </c>
      <c r="C31" s="28" t="s">
        <v>15</v>
      </c>
      <c r="D31" s="223">
        <v>55000</v>
      </c>
      <c r="E31" s="223">
        <v>22912</v>
      </c>
      <c r="F31" s="223">
        <v>21080.69</v>
      </c>
      <c r="G31" s="229">
        <f t="shared" si="2"/>
        <v>38.32852727272727</v>
      </c>
      <c r="H31" s="229">
        <f t="shared" si="3"/>
        <v>92.00720146648044</v>
      </c>
      <c r="I31" s="1"/>
    </row>
    <row r="32" spans="1:9" ht="21.75" customHeight="1">
      <c r="A32" s="1"/>
      <c r="B32" s="29" t="s">
        <v>16</v>
      </c>
      <c r="C32" s="28" t="s">
        <v>17</v>
      </c>
      <c r="D32" s="223">
        <v>3749606</v>
      </c>
      <c r="E32" s="223">
        <v>10419731</v>
      </c>
      <c r="F32" s="223">
        <v>8131828.1</v>
      </c>
      <c r="G32" s="229">
        <f t="shared" si="2"/>
        <v>216.87153530264249</v>
      </c>
      <c r="H32" s="229">
        <f t="shared" si="3"/>
        <v>78.04259150260214</v>
      </c>
      <c r="I32" s="1"/>
    </row>
    <row r="33" spans="1:9" ht="21.75" customHeight="1">
      <c r="A33" s="1"/>
      <c r="B33" s="29" t="s">
        <v>18</v>
      </c>
      <c r="C33" s="28" t="s">
        <v>19</v>
      </c>
      <c r="D33" s="223">
        <v>77115</v>
      </c>
      <c r="E33" s="223">
        <v>305962</v>
      </c>
      <c r="F33" s="223">
        <v>305456.56</v>
      </c>
      <c r="G33" s="229">
        <f t="shared" si="2"/>
        <v>396.10524541269535</v>
      </c>
      <c r="H33" s="229">
        <f t="shared" si="3"/>
        <v>99.83480301475348</v>
      </c>
      <c r="I33" s="1"/>
    </row>
    <row r="34" spans="1:9" ht="21.75" customHeight="1">
      <c r="A34" s="1"/>
      <c r="B34" s="29" t="s">
        <v>20</v>
      </c>
      <c r="C34" s="28" t="s">
        <v>21</v>
      </c>
      <c r="D34" s="223">
        <v>202643</v>
      </c>
      <c r="E34" s="223">
        <v>2176648.1</v>
      </c>
      <c r="F34" s="223">
        <v>2156872.28</v>
      </c>
      <c r="G34" s="229">
        <f t="shared" si="2"/>
        <v>1064.3704840532364</v>
      </c>
      <c r="H34" s="229">
        <f t="shared" si="3"/>
        <v>99.0914553436543</v>
      </c>
      <c r="I34" s="1"/>
    </row>
    <row r="35" spans="1:9" ht="21.75" customHeight="1">
      <c r="A35" s="1"/>
      <c r="B35" s="29" t="s">
        <v>22</v>
      </c>
      <c r="C35" s="28" t="s">
        <v>23</v>
      </c>
      <c r="D35" s="223">
        <v>626267</v>
      </c>
      <c r="E35" s="223">
        <v>3001466.82</v>
      </c>
      <c r="F35" s="223">
        <v>1359722.79</v>
      </c>
      <c r="G35" s="229">
        <f t="shared" si="2"/>
        <v>217.1155098384555</v>
      </c>
      <c r="H35" s="229">
        <f t="shared" si="3"/>
        <v>45.30194306795636</v>
      </c>
      <c r="I35" s="1"/>
    </row>
    <row r="36" spans="1:9" ht="36" customHeight="1">
      <c r="A36" s="1"/>
      <c r="B36" s="29" t="s">
        <v>24</v>
      </c>
      <c r="C36" s="28" t="s">
        <v>25</v>
      </c>
      <c r="D36" s="223">
        <v>93790</v>
      </c>
      <c r="E36" s="223">
        <v>530726</v>
      </c>
      <c r="F36" s="223">
        <v>527102.13</v>
      </c>
      <c r="G36" s="229">
        <f t="shared" si="2"/>
        <v>562.0024842733767</v>
      </c>
      <c r="H36" s="229">
        <f t="shared" si="3"/>
        <v>99.3171862693744</v>
      </c>
      <c r="I36" s="1"/>
    </row>
    <row r="37" spans="1:9" ht="21.75" customHeight="1">
      <c r="A37" s="1"/>
      <c r="B37" s="29" t="s">
        <v>82</v>
      </c>
      <c r="C37" s="28" t="s">
        <v>83</v>
      </c>
      <c r="D37" s="223">
        <v>480379</v>
      </c>
      <c r="E37" s="223">
        <v>497639.08</v>
      </c>
      <c r="F37" s="223">
        <v>400304.2</v>
      </c>
      <c r="G37" s="229">
        <f t="shared" si="2"/>
        <v>83.33091163435537</v>
      </c>
      <c r="H37" s="229">
        <f t="shared" si="3"/>
        <v>80.44066796361733</v>
      </c>
      <c r="I37" s="1"/>
    </row>
    <row r="38" spans="1:9" ht="30.75" customHeight="1">
      <c r="A38" s="1"/>
      <c r="B38" s="29" t="s">
        <v>26</v>
      </c>
      <c r="C38" s="28" t="s">
        <v>27</v>
      </c>
      <c r="D38" s="223">
        <v>423000</v>
      </c>
      <c r="E38" s="223">
        <v>398600</v>
      </c>
      <c r="F38" s="223">
        <v>284253.82</v>
      </c>
      <c r="G38" s="229">
        <f t="shared" si="2"/>
        <v>67.19948463356974</v>
      </c>
      <c r="H38" s="229">
        <f t="shared" si="3"/>
        <v>71.31305067737081</v>
      </c>
      <c r="I38" s="1"/>
    </row>
    <row r="39" spans="1:9" ht="21.75" customHeight="1">
      <c r="A39" s="1"/>
      <c r="B39" s="29" t="s">
        <v>40</v>
      </c>
      <c r="C39" s="28" t="s">
        <v>41</v>
      </c>
      <c r="D39" s="223">
        <v>152200</v>
      </c>
      <c r="E39" s="223">
        <v>165364</v>
      </c>
      <c r="F39" s="223">
        <v>163554</v>
      </c>
      <c r="G39" s="229">
        <f t="shared" si="2"/>
        <v>107.4599211563732</v>
      </c>
      <c r="H39" s="229">
        <f t="shared" si="3"/>
        <v>98.9054449577901</v>
      </c>
      <c r="I39" s="1"/>
    </row>
    <row r="40" spans="1:9" ht="21.75" customHeight="1">
      <c r="A40" s="1"/>
      <c r="B40" s="29" t="s">
        <v>28</v>
      </c>
      <c r="C40" s="28" t="s">
        <v>29</v>
      </c>
      <c r="D40" s="223">
        <v>4000</v>
      </c>
      <c r="E40" s="223">
        <v>134466.46</v>
      </c>
      <c r="F40" s="223">
        <v>44940.78</v>
      </c>
      <c r="G40" s="229">
        <f t="shared" si="2"/>
        <v>1123.5194999999999</v>
      </c>
      <c r="H40" s="229">
        <f t="shared" si="3"/>
        <v>33.42155359782655</v>
      </c>
      <c r="I40" s="1"/>
    </row>
    <row r="41" spans="1:9" ht="21.75" customHeight="1">
      <c r="A41" s="1"/>
      <c r="B41" s="21" t="s">
        <v>179</v>
      </c>
      <c r="C41" s="12" t="s">
        <v>180</v>
      </c>
      <c r="D41" s="235">
        <f>SUM(D42:D44)</f>
        <v>6836600</v>
      </c>
      <c r="E41" s="235">
        <f>SUM(E42:E44)</f>
        <v>10378130</v>
      </c>
      <c r="F41" s="235">
        <f>SUM(F42:F44)</f>
        <v>10117906.73</v>
      </c>
      <c r="G41" s="234">
        <f t="shared" si="2"/>
        <v>147.99617836351405</v>
      </c>
      <c r="H41" s="234">
        <f t="shared" si="3"/>
        <v>97.49258035888933</v>
      </c>
      <c r="I41" s="1"/>
    </row>
    <row r="42" spans="1:9" ht="37.5" customHeight="1">
      <c r="A42" s="1"/>
      <c r="B42" s="29" t="s">
        <v>26</v>
      </c>
      <c r="C42" s="28" t="s">
        <v>27</v>
      </c>
      <c r="D42" s="228">
        <v>0</v>
      </c>
      <c r="E42" s="228">
        <v>100000</v>
      </c>
      <c r="F42" s="228">
        <v>100000</v>
      </c>
      <c r="G42" s="229">
        <v>0</v>
      </c>
      <c r="H42" s="229">
        <f t="shared" si="3"/>
        <v>100</v>
      </c>
      <c r="I42" s="1"/>
    </row>
    <row r="43" spans="1:9" ht="36" customHeight="1">
      <c r="A43" s="1"/>
      <c r="B43" s="29" t="s">
        <v>32</v>
      </c>
      <c r="C43" s="28" t="s">
        <v>33</v>
      </c>
      <c r="D43" s="228">
        <v>5760000</v>
      </c>
      <c r="E43" s="228">
        <v>8876030</v>
      </c>
      <c r="F43" s="228">
        <v>8679411.01</v>
      </c>
      <c r="G43" s="229">
        <f t="shared" si="2"/>
        <v>150.6842189236111</v>
      </c>
      <c r="H43" s="229">
        <f t="shared" si="3"/>
        <v>97.78483184486758</v>
      </c>
      <c r="I43" s="1"/>
    </row>
    <row r="44" spans="1:9" ht="21.75" customHeight="1">
      <c r="A44" s="1"/>
      <c r="B44" s="29" t="s">
        <v>40</v>
      </c>
      <c r="C44" s="28" t="s">
        <v>41</v>
      </c>
      <c r="D44" s="228">
        <v>1076600</v>
      </c>
      <c r="E44" s="228">
        <v>1402100</v>
      </c>
      <c r="F44" s="228">
        <v>1338495.72</v>
      </c>
      <c r="G44" s="229">
        <f t="shared" si="2"/>
        <v>124.32618614155675</v>
      </c>
      <c r="H44" s="229">
        <f t="shared" si="3"/>
        <v>95.46364168033664</v>
      </c>
      <c r="I44" s="1"/>
    </row>
    <row r="45" spans="1:9" ht="21.75" customHeight="1">
      <c r="A45" s="1"/>
      <c r="B45" s="21" t="s">
        <v>181</v>
      </c>
      <c r="C45" s="12" t="s">
        <v>182</v>
      </c>
      <c r="D45" s="235">
        <f>SUM(D46:D55)</f>
        <v>11011200</v>
      </c>
      <c r="E45" s="235">
        <f>SUM(E46:E55)</f>
        <v>14159589</v>
      </c>
      <c r="F45" s="235">
        <f>SUM(F46:F55)</f>
        <v>14079939.48</v>
      </c>
      <c r="G45" s="234">
        <f t="shared" si="2"/>
        <v>127.86925566695729</v>
      </c>
      <c r="H45" s="234">
        <f t="shared" si="3"/>
        <v>99.43748706265416</v>
      </c>
      <c r="I45" s="1"/>
    </row>
    <row r="46" spans="1:9" ht="21.75" customHeight="1">
      <c r="A46" s="1"/>
      <c r="B46" s="29" t="s">
        <v>6</v>
      </c>
      <c r="C46" s="28" t="s">
        <v>7</v>
      </c>
      <c r="D46" s="228">
        <v>533500</v>
      </c>
      <c r="E46" s="228">
        <v>1460422</v>
      </c>
      <c r="F46" s="228">
        <v>1460420.05</v>
      </c>
      <c r="G46" s="229">
        <f>F46/D46*100</f>
        <v>273.74321462043116</v>
      </c>
      <c r="H46" s="229">
        <f>F46/E46*100</f>
        <v>99.99986647694982</v>
      </c>
      <c r="I46" s="1"/>
    </row>
    <row r="47" spans="1:9" ht="21.75" customHeight="1">
      <c r="A47" s="1"/>
      <c r="B47" s="29" t="s">
        <v>8</v>
      </c>
      <c r="C47" s="28" t="s">
        <v>9</v>
      </c>
      <c r="D47" s="228">
        <v>117300</v>
      </c>
      <c r="E47" s="228">
        <v>272085</v>
      </c>
      <c r="F47" s="228">
        <v>270242.78</v>
      </c>
      <c r="G47" s="229">
        <f>F47/D47*100</f>
        <v>230.38600170502988</v>
      </c>
      <c r="H47" s="229">
        <f>F47/E47*100</f>
        <v>99.32292482128747</v>
      </c>
      <c r="I47" s="1"/>
    </row>
    <row r="48" spans="1:9" ht="21.75" customHeight="1">
      <c r="A48" s="1"/>
      <c r="B48" s="29" t="s">
        <v>10</v>
      </c>
      <c r="C48" s="28" t="s">
        <v>11</v>
      </c>
      <c r="D48" s="228">
        <v>4500</v>
      </c>
      <c r="E48" s="228">
        <v>42500</v>
      </c>
      <c r="F48" s="228">
        <v>42474</v>
      </c>
      <c r="G48" s="229">
        <f>F48/D48*100</f>
        <v>943.8666666666667</v>
      </c>
      <c r="H48" s="229">
        <f>F48/E48*100</f>
        <v>99.93882352941176</v>
      </c>
      <c r="I48" s="1"/>
    </row>
    <row r="49" spans="1:9" ht="21.75" customHeight="1">
      <c r="A49" s="1"/>
      <c r="B49" s="29" t="s">
        <v>12</v>
      </c>
      <c r="C49" s="28" t="s">
        <v>13</v>
      </c>
      <c r="D49" s="228">
        <v>3500</v>
      </c>
      <c r="E49" s="228">
        <v>10400</v>
      </c>
      <c r="F49" s="228">
        <v>10399.87</v>
      </c>
      <c r="G49" s="229">
        <f>F49/D49*100</f>
        <v>297.1391428571429</v>
      </c>
      <c r="H49" s="229">
        <f>F49/E49*100</f>
        <v>99.99875</v>
      </c>
      <c r="I49" s="1"/>
    </row>
    <row r="50" spans="1:9" ht="21.75" customHeight="1">
      <c r="A50" s="1"/>
      <c r="B50" s="29" t="s">
        <v>16</v>
      </c>
      <c r="C50" s="28" t="s">
        <v>17</v>
      </c>
      <c r="D50" s="228">
        <v>7200</v>
      </c>
      <c r="E50" s="228">
        <v>4000</v>
      </c>
      <c r="F50" s="228">
        <v>3934.28</v>
      </c>
      <c r="G50" s="229">
        <f t="shared" si="2"/>
        <v>54.64277777777779</v>
      </c>
      <c r="H50" s="229">
        <f t="shared" si="3"/>
        <v>98.357</v>
      </c>
      <c r="I50" s="1"/>
    </row>
    <row r="51" spans="1:9" ht="21.75" customHeight="1">
      <c r="A51" s="1"/>
      <c r="B51" s="29" t="s">
        <v>18</v>
      </c>
      <c r="C51" s="28" t="s">
        <v>19</v>
      </c>
      <c r="D51" s="228">
        <v>2000</v>
      </c>
      <c r="E51" s="228">
        <v>2000</v>
      </c>
      <c r="F51" s="228">
        <v>1121.72</v>
      </c>
      <c r="G51" s="229">
        <f>F51/D51*100</f>
        <v>56.086000000000006</v>
      </c>
      <c r="H51" s="229">
        <f>F51/E51*100</f>
        <v>56.086000000000006</v>
      </c>
      <c r="I51" s="1"/>
    </row>
    <row r="52" spans="1:9" ht="21.75" customHeight="1">
      <c r="A52" s="1"/>
      <c r="B52" s="29" t="s">
        <v>20</v>
      </c>
      <c r="C52" s="28" t="s">
        <v>21</v>
      </c>
      <c r="D52" s="228">
        <v>6800</v>
      </c>
      <c r="E52" s="228">
        <v>0</v>
      </c>
      <c r="F52" s="228">
        <v>0</v>
      </c>
      <c r="G52" s="229">
        <f>F52/D52*100</f>
        <v>0</v>
      </c>
      <c r="H52" s="229">
        <v>0</v>
      </c>
      <c r="I52" s="1"/>
    </row>
    <row r="53" spans="1:9" ht="31.5" customHeight="1">
      <c r="A53" s="1"/>
      <c r="B53" s="29" t="s">
        <v>26</v>
      </c>
      <c r="C53" s="28" t="s">
        <v>27</v>
      </c>
      <c r="D53" s="228">
        <v>50100</v>
      </c>
      <c r="E53" s="228">
        <v>319785</v>
      </c>
      <c r="F53" s="228">
        <v>275735</v>
      </c>
      <c r="G53" s="229">
        <f>F53/D53*100</f>
        <v>550.3692614770459</v>
      </c>
      <c r="H53" s="229">
        <f>F53/E53*100</f>
        <v>86.22512000250168</v>
      </c>
      <c r="I53" s="1"/>
    </row>
    <row r="54" spans="1:9" ht="33" customHeight="1">
      <c r="A54" s="1"/>
      <c r="B54" s="29" t="s">
        <v>32</v>
      </c>
      <c r="C54" s="28" t="s">
        <v>33</v>
      </c>
      <c r="D54" s="228">
        <v>8486300</v>
      </c>
      <c r="E54" s="228">
        <v>9851042</v>
      </c>
      <c r="F54" s="228">
        <v>9845475.49</v>
      </c>
      <c r="G54" s="229">
        <f t="shared" si="2"/>
        <v>116.01611408976822</v>
      </c>
      <c r="H54" s="229">
        <f t="shared" si="3"/>
        <v>99.943493185797</v>
      </c>
      <c r="I54" s="1"/>
    </row>
    <row r="55" spans="1:9" ht="21.75" customHeight="1">
      <c r="A55" s="1"/>
      <c r="B55" s="29" t="s">
        <v>40</v>
      </c>
      <c r="C55" s="28" t="s">
        <v>41</v>
      </c>
      <c r="D55" s="228">
        <v>1800000</v>
      </c>
      <c r="E55" s="228">
        <v>2197355</v>
      </c>
      <c r="F55" s="228">
        <v>2170136.29</v>
      </c>
      <c r="G55" s="229">
        <f t="shared" si="2"/>
        <v>120.56312722222222</v>
      </c>
      <c r="H55" s="229">
        <f t="shared" si="3"/>
        <v>98.76129664983583</v>
      </c>
      <c r="I55" s="1"/>
    </row>
    <row r="56" spans="1:9" ht="21.75" customHeight="1">
      <c r="A56" s="1"/>
      <c r="B56" s="21" t="s">
        <v>183</v>
      </c>
      <c r="C56" s="12" t="s">
        <v>184</v>
      </c>
      <c r="D56" s="235">
        <f>SUM(D57:D69)</f>
        <v>10583000</v>
      </c>
      <c r="E56" s="235">
        <f>SUM(E57:E69)</f>
        <v>13010389</v>
      </c>
      <c r="F56" s="235">
        <f>SUM(F57:F69)</f>
        <v>12841412.169999998</v>
      </c>
      <c r="G56" s="234">
        <f t="shared" si="2"/>
        <v>121.33999971652649</v>
      </c>
      <c r="H56" s="234">
        <f t="shared" si="3"/>
        <v>98.70121615887118</v>
      </c>
      <c r="I56" s="1"/>
    </row>
    <row r="57" spans="1:9" ht="21.75" customHeight="1">
      <c r="A57" s="1"/>
      <c r="B57" s="29" t="s">
        <v>6</v>
      </c>
      <c r="C57" s="28" t="s">
        <v>7</v>
      </c>
      <c r="D57" s="228">
        <v>8078000</v>
      </c>
      <c r="E57" s="228">
        <v>8901700</v>
      </c>
      <c r="F57" s="228">
        <v>8844863.44</v>
      </c>
      <c r="G57" s="229">
        <f t="shared" si="2"/>
        <v>109.49323396880415</v>
      </c>
      <c r="H57" s="229">
        <f t="shared" si="3"/>
        <v>99.36150892526146</v>
      </c>
      <c r="I57" s="1"/>
    </row>
    <row r="58" spans="1:9" ht="21.75" customHeight="1">
      <c r="A58" s="1"/>
      <c r="B58" s="29" t="s">
        <v>8</v>
      </c>
      <c r="C58" s="28" t="s">
        <v>9</v>
      </c>
      <c r="D58" s="228">
        <v>1777000</v>
      </c>
      <c r="E58" s="228">
        <v>2245300</v>
      </c>
      <c r="F58" s="228">
        <v>2221485.87</v>
      </c>
      <c r="G58" s="229">
        <f t="shared" si="2"/>
        <v>125.01327349465392</v>
      </c>
      <c r="H58" s="229">
        <f t="shared" si="3"/>
        <v>98.93937870217788</v>
      </c>
      <c r="I58" s="1"/>
    </row>
    <row r="59" spans="1:9" ht="21.75" customHeight="1">
      <c r="A59" s="1"/>
      <c r="B59" s="29" t="s">
        <v>10</v>
      </c>
      <c r="C59" s="28" t="s">
        <v>11</v>
      </c>
      <c r="D59" s="228">
        <v>75700</v>
      </c>
      <c r="E59" s="228">
        <v>62654</v>
      </c>
      <c r="F59" s="228">
        <v>19303</v>
      </c>
      <c r="G59" s="229">
        <f t="shared" si="2"/>
        <v>25.499339498018493</v>
      </c>
      <c r="H59" s="229">
        <f t="shared" si="3"/>
        <v>30.808886902671816</v>
      </c>
      <c r="I59" s="1"/>
    </row>
    <row r="60" spans="1:9" ht="21.75" customHeight="1">
      <c r="A60" s="1"/>
      <c r="B60" s="29" t="s">
        <v>12</v>
      </c>
      <c r="C60" s="28" t="s">
        <v>13</v>
      </c>
      <c r="D60" s="228">
        <v>31000</v>
      </c>
      <c r="E60" s="228">
        <v>58810</v>
      </c>
      <c r="F60" s="228">
        <v>50021.75</v>
      </c>
      <c r="G60" s="229">
        <f t="shared" si="2"/>
        <v>161.36048387096776</v>
      </c>
      <c r="H60" s="229">
        <f t="shared" si="3"/>
        <v>85.05653800374085</v>
      </c>
      <c r="I60" s="1"/>
    </row>
    <row r="61" spans="1:9" ht="21.75" customHeight="1">
      <c r="A61" s="1"/>
      <c r="B61" s="29" t="s">
        <v>14</v>
      </c>
      <c r="C61" s="28" t="s">
        <v>15</v>
      </c>
      <c r="D61" s="228">
        <v>1500</v>
      </c>
      <c r="E61" s="228">
        <v>1500</v>
      </c>
      <c r="F61" s="228">
        <v>0</v>
      </c>
      <c r="G61" s="229">
        <f>F61/D61*100</f>
        <v>0</v>
      </c>
      <c r="H61" s="229">
        <f aca="true" t="shared" si="4" ref="H61:H66">F61/E61*100</f>
        <v>0</v>
      </c>
      <c r="I61" s="1"/>
    </row>
    <row r="62" spans="1:9" ht="21.75" customHeight="1">
      <c r="A62" s="1"/>
      <c r="B62" s="29" t="s">
        <v>16</v>
      </c>
      <c r="C62" s="28" t="s">
        <v>17</v>
      </c>
      <c r="D62" s="228">
        <v>460000</v>
      </c>
      <c r="E62" s="228">
        <v>1354527</v>
      </c>
      <c r="F62" s="228">
        <v>1346831.08</v>
      </c>
      <c r="G62" s="229">
        <f>F62/D62*100</f>
        <v>292.7893652173913</v>
      </c>
      <c r="H62" s="229">
        <f t="shared" si="4"/>
        <v>99.43183709147179</v>
      </c>
      <c r="I62" s="1"/>
    </row>
    <row r="63" spans="1:9" ht="21.75" customHeight="1">
      <c r="A63" s="1"/>
      <c r="B63" s="29" t="s">
        <v>18</v>
      </c>
      <c r="C63" s="28" t="s">
        <v>19</v>
      </c>
      <c r="D63" s="228">
        <v>8440</v>
      </c>
      <c r="E63" s="228">
        <v>12447</v>
      </c>
      <c r="F63" s="228">
        <v>11167.24</v>
      </c>
      <c r="G63" s="229">
        <f>F63/D63*100</f>
        <v>132.31327014218007</v>
      </c>
      <c r="H63" s="229">
        <f t="shared" si="4"/>
        <v>89.71832570097213</v>
      </c>
      <c r="I63" s="1"/>
    </row>
    <row r="64" spans="1:9" ht="21.75" customHeight="1">
      <c r="A64" s="1"/>
      <c r="B64" s="29" t="s">
        <v>20</v>
      </c>
      <c r="C64" s="28" t="s">
        <v>21</v>
      </c>
      <c r="D64" s="228">
        <v>25000</v>
      </c>
      <c r="E64" s="228">
        <v>56000</v>
      </c>
      <c r="F64" s="228">
        <v>49336.67</v>
      </c>
      <c r="G64" s="229">
        <f>F64/D64*100</f>
        <v>197.34668</v>
      </c>
      <c r="H64" s="229">
        <f t="shared" si="4"/>
        <v>88.10119642857143</v>
      </c>
      <c r="I64" s="1"/>
    </row>
    <row r="65" spans="1:9" ht="31.5" customHeight="1">
      <c r="A65" s="1"/>
      <c r="B65" s="29" t="s">
        <v>24</v>
      </c>
      <c r="C65" s="28" t="s">
        <v>25</v>
      </c>
      <c r="D65" s="228">
        <v>87060</v>
      </c>
      <c r="E65" s="228">
        <v>87354</v>
      </c>
      <c r="F65" s="228">
        <v>84816</v>
      </c>
      <c r="G65" s="229">
        <f>F65/D65*100</f>
        <v>97.4224672639559</v>
      </c>
      <c r="H65" s="229">
        <f t="shared" si="4"/>
        <v>97.09458067174943</v>
      </c>
      <c r="I65" s="1"/>
    </row>
    <row r="66" spans="1:9" ht="31.5" customHeight="1">
      <c r="A66" s="1"/>
      <c r="B66" s="29" t="s">
        <v>26</v>
      </c>
      <c r="C66" s="28" t="s">
        <v>27</v>
      </c>
      <c r="D66" s="228">
        <v>0</v>
      </c>
      <c r="E66" s="228">
        <v>72797</v>
      </c>
      <c r="F66" s="228">
        <v>56947.92</v>
      </c>
      <c r="G66" s="229">
        <v>0</v>
      </c>
      <c r="H66" s="229">
        <f t="shared" si="4"/>
        <v>78.22838853249446</v>
      </c>
      <c r="I66" s="1"/>
    </row>
    <row r="67" spans="1:9" ht="31.5" customHeight="1">
      <c r="A67" s="1"/>
      <c r="B67" s="29" t="s">
        <v>32</v>
      </c>
      <c r="C67" s="28" t="s">
        <v>33</v>
      </c>
      <c r="D67" s="228">
        <v>0</v>
      </c>
      <c r="E67" s="228">
        <v>70300</v>
      </c>
      <c r="F67" s="228">
        <v>70300</v>
      </c>
      <c r="G67" s="229">
        <v>0</v>
      </c>
      <c r="H67" s="229">
        <f t="shared" si="3"/>
        <v>100</v>
      </c>
      <c r="I67" s="1"/>
    </row>
    <row r="68" spans="1:9" ht="21.75" customHeight="1">
      <c r="A68" s="1"/>
      <c r="B68" s="29" t="s">
        <v>40</v>
      </c>
      <c r="C68" s="28" t="s">
        <v>41</v>
      </c>
      <c r="D68" s="228">
        <v>38800</v>
      </c>
      <c r="E68" s="228">
        <v>85500</v>
      </c>
      <c r="F68" s="228">
        <v>85450</v>
      </c>
      <c r="G68" s="229">
        <f t="shared" si="2"/>
        <v>220.23195876288662</v>
      </c>
      <c r="H68" s="229">
        <f t="shared" si="3"/>
        <v>99.94152046783626</v>
      </c>
      <c r="I68" s="1"/>
    </row>
    <row r="69" spans="1:9" ht="21.75" customHeight="1">
      <c r="A69" s="1"/>
      <c r="B69" s="29" t="s">
        <v>28</v>
      </c>
      <c r="C69" s="28" t="s">
        <v>29</v>
      </c>
      <c r="D69" s="228">
        <v>500</v>
      </c>
      <c r="E69" s="228">
        <v>1500</v>
      </c>
      <c r="F69" s="228">
        <v>889.2</v>
      </c>
      <c r="G69" s="229">
        <f t="shared" si="2"/>
        <v>177.84</v>
      </c>
      <c r="H69" s="229">
        <f t="shared" si="3"/>
        <v>59.28</v>
      </c>
      <c r="I69" s="1"/>
    </row>
    <row r="70" spans="1:9" ht="21.75" customHeight="1">
      <c r="A70" s="1"/>
      <c r="B70" s="21" t="s">
        <v>185</v>
      </c>
      <c r="C70" s="12" t="s">
        <v>186</v>
      </c>
      <c r="D70" s="235">
        <f>SUM(D71:D79)</f>
        <v>2025300</v>
      </c>
      <c r="E70" s="235">
        <f>SUM(E71:E79)</f>
        <v>2481330</v>
      </c>
      <c r="F70" s="235">
        <f>SUM(F71:F79)</f>
        <v>2338876.6500000004</v>
      </c>
      <c r="G70" s="234">
        <f t="shared" si="2"/>
        <v>115.48297289290477</v>
      </c>
      <c r="H70" s="234">
        <f t="shared" si="3"/>
        <v>94.25899215340162</v>
      </c>
      <c r="I70" s="1"/>
    </row>
    <row r="71" spans="1:9" ht="21.75" customHeight="1">
      <c r="A71" s="1"/>
      <c r="B71" s="29" t="s">
        <v>6</v>
      </c>
      <c r="C71" s="28" t="s">
        <v>7</v>
      </c>
      <c r="D71" s="228">
        <v>781600</v>
      </c>
      <c r="E71" s="228">
        <v>980415</v>
      </c>
      <c r="F71" s="228">
        <v>955238.66</v>
      </c>
      <c r="G71" s="229">
        <f t="shared" si="2"/>
        <v>122.21579580348005</v>
      </c>
      <c r="H71" s="229">
        <f t="shared" si="3"/>
        <v>97.43207315269554</v>
      </c>
      <c r="I71" s="1"/>
    </row>
    <row r="72" spans="1:9" ht="21.75" customHeight="1">
      <c r="A72" s="1"/>
      <c r="B72" s="29" t="s">
        <v>8</v>
      </c>
      <c r="C72" s="28" t="s">
        <v>9</v>
      </c>
      <c r="D72" s="228">
        <v>152100</v>
      </c>
      <c r="E72" s="228">
        <v>177326</v>
      </c>
      <c r="F72" s="228">
        <v>170367.85</v>
      </c>
      <c r="G72" s="229">
        <f t="shared" si="2"/>
        <v>112.01042077580539</v>
      </c>
      <c r="H72" s="229">
        <f t="shared" si="3"/>
        <v>96.07606893518154</v>
      </c>
      <c r="I72" s="1"/>
    </row>
    <row r="73" spans="1:9" ht="21.75" customHeight="1">
      <c r="A73" s="1"/>
      <c r="B73" s="29" t="s">
        <v>10</v>
      </c>
      <c r="C73" s="28" t="s">
        <v>11</v>
      </c>
      <c r="D73" s="228">
        <v>8000</v>
      </c>
      <c r="E73" s="228">
        <v>25815</v>
      </c>
      <c r="F73" s="228">
        <v>18815</v>
      </c>
      <c r="G73" s="229">
        <f t="shared" si="2"/>
        <v>235.18750000000003</v>
      </c>
      <c r="H73" s="229">
        <f t="shared" si="3"/>
        <v>72.88398218090258</v>
      </c>
      <c r="I73" s="1"/>
    </row>
    <row r="74" spans="1:9" ht="21.75" customHeight="1">
      <c r="A74" s="1"/>
      <c r="B74" s="29" t="s">
        <v>12</v>
      </c>
      <c r="C74" s="28" t="s">
        <v>13</v>
      </c>
      <c r="D74" s="228">
        <v>40000</v>
      </c>
      <c r="E74" s="228">
        <v>79802</v>
      </c>
      <c r="F74" s="228">
        <v>27856.44</v>
      </c>
      <c r="G74" s="229">
        <f>F74/D74*100</f>
        <v>69.6411</v>
      </c>
      <c r="H74" s="229">
        <f>F74/E74*100</f>
        <v>34.90694468810305</v>
      </c>
      <c r="I74" s="1"/>
    </row>
    <row r="75" spans="1:9" ht="21.75" customHeight="1">
      <c r="A75" s="1"/>
      <c r="B75" s="29" t="s">
        <v>14</v>
      </c>
      <c r="C75" s="28" t="s">
        <v>15</v>
      </c>
      <c r="D75" s="228">
        <v>1500</v>
      </c>
      <c r="E75" s="228">
        <v>792</v>
      </c>
      <c r="F75" s="228">
        <v>792</v>
      </c>
      <c r="G75" s="229">
        <f>F75/D75*100</f>
        <v>52.800000000000004</v>
      </c>
      <c r="H75" s="229">
        <f>F75/E75*100</f>
        <v>100</v>
      </c>
      <c r="I75" s="1"/>
    </row>
    <row r="76" spans="1:9" ht="21.75" customHeight="1">
      <c r="A76" s="1"/>
      <c r="B76" s="29" t="s">
        <v>20</v>
      </c>
      <c r="C76" s="28" t="s">
        <v>21</v>
      </c>
      <c r="D76" s="228">
        <v>22000</v>
      </c>
      <c r="E76" s="228">
        <v>32000</v>
      </c>
      <c r="F76" s="228">
        <v>26012.37</v>
      </c>
      <c r="G76" s="229">
        <f>F76/D76*100</f>
        <v>118.23804545454546</v>
      </c>
      <c r="H76" s="229">
        <f>F76/E76*100</f>
        <v>81.28865625</v>
      </c>
      <c r="I76" s="1"/>
    </row>
    <row r="77" spans="1:9" ht="21.75" customHeight="1">
      <c r="A77" s="1"/>
      <c r="B77" s="29" t="s">
        <v>22</v>
      </c>
      <c r="C77" s="28" t="s">
        <v>23</v>
      </c>
      <c r="D77" s="228">
        <v>1000</v>
      </c>
      <c r="E77" s="228">
        <v>1000</v>
      </c>
      <c r="F77" s="228">
        <v>546.36</v>
      </c>
      <c r="G77" s="229">
        <f>F77/D77*100</f>
        <v>54.63600000000001</v>
      </c>
      <c r="H77" s="229">
        <f>F77/E77*100</f>
        <v>54.63600000000001</v>
      </c>
      <c r="I77" s="1"/>
    </row>
    <row r="78" spans="1:9" ht="34.5" customHeight="1">
      <c r="A78" s="1"/>
      <c r="B78" s="29" t="s">
        <v>26</v>
      </c>
      <c r="C78" s="28" t="s">
        <v>27</v>
      </c>
      <c r="D78" s="228">
        <v>50000</v>
      </c>
      <c r="E78" s="228">
        <v>39580</v>
      </c>
      <c r="F78" s="228">
        <v>4500</v>
      </c>
      <c r="G78" s="229">
        <f t="shared" si="2"/>
        <v>9</v>
      </c>
      <c r="H78" s="229">
        <f t="shared" si="3"/>
        <v>11.369378473976756</v>
      </c>
      <c r="I78" s="1"/>
    </row>
    <row r="79" spans="1:9" ht="34.5" customHeight="1">
      <c r="A79" s="1"/>
      <c r="B79" s="29" t="s">
        <v>32</v>
      </c>
      <c r="C79" s="28" t="s">
        <v>33</v>
      </c>
      <c r="D79" s="228">
        <v>969100</v>
      </c>
      <c r="E79" s="228">
        <v>1144600</v>
      </c>
      <c r="F79" s="228">
        <v>1134747.97</v>
      </c>
      <c r="G79" s="229">
        <f t="shared" si="2"/>
        <v>117.09296976576205</v>
      </c>
      <c r="H79" s="229">
        <f t="shared" si="3"/>
        <v>99.13926000349467</v>
      </c>
      <c r="I79" s="1"/>
    </row>
    <row r="80" spans="1:9" ht="21.75" customHeight="1">
      <c r="A80" s="1"/>
      <c r="B80" s="21" t="s">
        <v>187</v>
      </c>
      <c r="C80" s="12" t="s">
        <v>188</v>
      </c>
      <c r="D80" s="235">
        <f>SUM(D81)</f>
        <v>9625000</v>
      </c>
      <c r="E80" s="235">
        <f>SUM(E81)</f>
        <v>21698013</v>
      </c>
      <c r="F80" s="235">
        <f>SUM(F81)</f>
        <v>21417031.56</v>
      </c>
      <c r="G80" s="234">
        <f t="shared" si="2"/>
        <v>222.51461361038957</v>
      </c>
      <c r="H80" s="234">
        <f t="shared" si="3"/>
        <v>98.70503607864921</v>
      </c>
      <c r="I80" s="1"/>
    </row>
    <row r="81" spans="1:9" ht="35.25" customHeight="1">
      <c r="A81" s="1"/>
      <c r="B81" s="29" t="s">
        <v>32</v>
      </c>
      <c r="C81" s="28" t="s">
        <v>33</v>
      </c>
      <c r="D81" s="228">
        <v>9625000</v>
      </c>
      <c r="E81" s="228">
        <v>21698013</v>
      </c>
      <c r="F81" s="228">
        <v>21417031.56</v>
      </c>
      <c r="G81" s="229">
        <f t="shared" si="2"/>
        <v>222.51461361038957</v>
      </c>
      <c r="H81" s="229">
        <f t="shared" si="3"/>
        <v>98.70503607864921</v>
      </c>
      <c r="I81" s="1"/>
    </row>
    <row r="82" spans="1:9" ht="21.75" customHeight="1">
      <c r="A82" s="1"/>
      <c r="B82" s="21" t="s">
        <v>189</v>
      </c>
      <c r="C82" s="12" t="s">
        <v>190</v>
      </c>
      <c r="D82" s="235">
        <f>SUM(D83:D86)</f>
        <v>760000</v>
      </c>
      <c r="E82" s="235">
        <f>SUM(E83:E86)</f>
        <v>2122073.65</v>
      </c>
      <c r="F82" s="235">
        <f>SUM(F83:F86)</f>
        <v>1956596.79</v>
      </c>
      <c r="G82" s="234">
        <f t="shared" si="2"/>
        <v>257.4469460526316</v>
      </c>
      <c r="H82" s="234">
        <f t="shared" si="3"/>
        <v>92.20211513393987</v>
      </c>
      <c r="I82" s="1"/>
    </row>
    <row r="83" spans="1:9" ht="21.75" customHeight="1">
      <c r="A83" s="1"/>
      <c r="B83" s="29" t="s">
        <v>12</v>
      </c>
      <c r="C83" s="28" t="s">
        <v>13</v>
      </c>
      <c r="D83" s="228">
        <v>0</v>
      </c>
      <c r="E83" s="228">
        <v>250000</v>
      </c>
      <c r="F83" s="228">
        <v>250000</v>
      </c>
      <c r="G83" s="229">
        <v>0</v>
      </c>
      <c r="H83" s="229">
        <f>F83/E83*100</f>
        <v>100</v>
      </c>
      <c r="I83" s="1"/>
    </row>
    <row r="84" spans="1:9" ht="36.75" customHeight="1">
      <c r="A84" s="1"/>
      <c r="B84" s="29" t="s">
        <v>26</v>
      </c>
      <c r="C84" s="28" t="s">
        <v>27</v>
      </c>
      <c r="D84" s="228">
        <v>120000</v>
      </c>
      <c r="E84" s="228">
        <v>85470</v>
      </c>
      <c r="F84" s="228">
        <v>71970</v>
      </c>
      <c r="G84" s="229">
        <f t="shared" si="2"/>
        <v>59.975</v>
      </c>
      <c r="H84" s="229">
        <f t="shared" si="3"/>
        <v>84.2049842049842</v>
      </c>
      <c r="I84" s="1"/>
    </row>
    <row r="85" spans="1:9" ht="36.75" customHeight="1">
      <c r="A85" s="1"/>
      <c r="B85" s="29" t="s">
        <v>32</v>
      </c>
      <c r="C85" s="28" t="s">
        <v>33</v>
      </c>
      <c r="D85" s="228">
        <v>580000</v>
      </c>
      <c r="E85" s="228">
        <v>1726603.65</v>
      </c>
      <c r="F85" s="228">
        <v>1634626.79</v>
      </c>
      <c r="G85" s="229">
        <f t="shared" si="2"/>
        <v>281.8322051724138</v>
      </c>
      <c r="H85" s="229">
        <f t="shared" si="3"/>
        <v>94.67296040987752</v>
      </c>
      <c r="I85" s="1"/>
    </row>
    <row r="86" spans="1:9" ht="21.75" customHeight="1">
      <c r="A86" s="1"/>
      <c r="B86" s="29" t="s">
        <v>28</v>
      </c>
      <c r="C86" s="28" t="s">
        <v>29</v>
      </c>
      <c r="D86" s="228">
        <v>60000</v>
      </c>
      <c r="E86" s="228">
        <v>60000</v>
      </c>
      <c r="F86" s="228">
        <v>0</v>
      </c>
      <c r="G86" s="229">
        <f t="shared" si="2"/>
        <v>0</v>
      </c>
      <c r="H86" s="229">
        <v>0</v>
      </c>
      <c r="I86" s="1"/>
    </row>
    <row r="87" spans="1:9" ht="21.75" customHeight="1">
      <c r="A87" s="1"/>
      <c r="B87" s="21" t="s">
        <v>191</v>
      </c>
      <c r="C87" s="12" t="s">
        <v>192</v>
      </c>
      <c r="D87" s="235">
        <f>SUM(D88:D89)</f>
        <v>165000</v>
      </c>
      <c r="E87" s="235">
        <f>SUM(E88:E89)</f>
        <v>474618.9</v>
      </c>
      <c r="F87" s="235">
        <f>SUM(F88:F89)</f>
        <v>474404.9</v>
      </c>
      <c r="G87" s="234">
        <f t="shared" si="2"/>
        <v>287.51812121212123</v>
      </c>
      <c r="H87" s="234">
        <f t="shared" si="3"/>
        <v>99.95491119295924</v>
      </c>
      <c r="I87" s="1"/>
    </row>
    <row r="88" spans="1:9" ht="36.75" customHeight="1">
      <c r="A88" s="1"/>
      <c r="B88" s="29" t="s">
        <v>26</v>
      </c>
      <c r="C88" s="28" t="s">
        <v>27</v>
      </c>
      <c r="D88" s="228">
        <v>0</v>
      </c>
      <c r="E88" s="228">
        <v>50000</v>
      </c>
      <c r="F88" s="228">
        <v>49786</v>
      </c>
      <c r="G88" s="229">
        <v>0</v>
      </c>
      <c r="H88" s="229">
        <f t="shared" si="3"/>
        <v>99.572</v>
      </c>
      <c r="I88" s="1"/>
    </row>
    <row r="89" spans="1:9" ht="36.75" customHeight="1">
      <c r="A89" s="1"/>
      <c r="B89" s="29" t="s">
        <v>32</v>
      </c>
      <c r="C89" s="28" t="s">
        <v>33</v>
      </c>
      <c r="D89" s="228">
        <v>165000</v>
      </c>
      <c r="E89" s="228">
        <v>424618.9</v>
      </c>
      <c r="F89" s="228">
        <v>424618.9</v>
      </c>
      <c r="G89" s="229">
        <f t="shared" si="2"/>
        <v>257.3447878787879</v>
      </c>
      <c r="H89" s="229">
        <f t="shared" si="3"/>
        <v>100</v>
      </c>
      <c r="I89" s="1"/>
    </row>
    <row r="90" spans="1:9" ht="20.25" customHeight="1">
      <c r="A90" s="1"/>
      <c r="B90" s="21" t="s">
        <v>193</v>
      </c>
      <c r="C90" s="12" t="s">
        <v>194</v>
      </c>
      <c r="D90" s="235">
        <f>SUM(D91)</f>
        <v>1800000</v>
      </c>
      <c r="E90" s="235">
        <f>SUM(E91)</f>
        <v>26450</v>
      </c>
      <c r="F90" s="235">
        <f>SUM(F91)</f>
        <v>0</v>
      </c>
      <c r="G90" s="234">
        <f>F90/D90*100</f>
        <v>0</v>
      </c>
      <c r="H90" s="234">
        <f>F90/E90*100</f>
        <v>0</v>
      </c>
      <c r="I90" s="1"/>
    </row>
    <row r="91" spans="1:9" ht="22.5" customHeight="1">
      <c r="A91" s="1"/>
      <c r="B91" s="29" t="s">
        <v>137</v>
      </c>
      <c r="C91" s="28" t="s">
        <v>138</v>
      </c>
      <c r="D91" s="236">
        <v>1800000</v>
      </c>
      <c r="E91" s="236">
        <v>26450</v>
      </c>
      <c r="F91" s="236">
        <v>0</v>
      </c>
      <c r="G91" s="234">
        <f>F91/D91*100</f>
        <v>0</v>
      </c>
      <c r="H91" s="234">
        <f>F91/E91*100</f>
        <v>0</v>
      </c>
      <c r="I91" s="1"/>
    </row>
    <row r="92" spans="1:9" ht="21.75" customHeight="1">
      <c r="A92" s="1"/>
      <c r="B92" s="21">
        <v>9000</v>
      </c>
      <c r="C92" s="12" t="s">
        <v>196</v>
      </c>
      <c r="D92" s="235">
        <f>SUM(D93)</f>
        <v>0</v>
      </c>
      <c r="E92" s="235">
        <f>SUM(E93)</f>
        <v>70000</v>
      </c>
      <c r="F92" s="235">
        <f>SUM(F93)</f>
        <v>69982</v>
      </c>
      <c r="G92" s="234">
        <v>0</v>
      </c>
      <c r="H92" s="234">
        <f t="shared" si="3"/>
        <v>99.97428571428571</v>
      </c>
      <c r="I92" s="1"/>
    </row>
    <row r="93" spans="2:8" ht="30">
      <c r="B93" s="29">
        <v>2620</v>
      </c>
      <c r="C93" s="28" t="s">
        <v>437</v>
      </c>
      <c r="D93" s="236">
        <v>0</v>
      </c>
      <c r="E93" s="236">
        <v>70000</v>
      </c>
      <c r="F93" s="236">
        <v>69982</v>
      </c>
      <c r="G93" s="234">
        <v>0</v>
      </c>
      <c r="H93" s="234">
        <f t="shared" si="3"/>
        <v>99.97428571428571</v>
      </c>
    </row>
    <row r="94" spans="1:9" ht="21" customHeight="1">
      <c r="A94" s="1"/>
      <c r="B94" s="186" t="s">
        <v>145</v>
      </c>
      <c r="C94" s="186"/>
      <c r="D94" s="235">
        <f>D10+D24+D41+D45+D56+D70+D80+D82+D87+D92+D90</f>
        <v>254472083</v>
      </c>
      <c r="E94" s="235">
        <f>E10+E24+E41+E45+E56+E70+E80+E82+E87+E92+E90</f>
        <v>288821521.48</v>
      </c>
      <c r="F94" s="235">
        <f>F10+F24+F41+F45+F56+F70+F80+F82+F87+F92+F90</f>
        <v>276875697.54999995</v>
      </c>
      <c r="G94" s="234">
        <f t="shared" si="2"/>
        <v>108.80395770171769</v>
      </c>
      <c r="H94" s="234">
        <f t="shared" si="3"/>
        <v>95.86394259375602</v>
      </c>
      <c r="I94" s="1"/>
    </row>
    <row r="95" spans="1:9" ht="21" customHeight="1" hidden="1">
      <c r="A95" s="1"/>
      <c r="B95" s="22"/>
      <c r="C95" s="22"/>
      <c r="D95" s="23">
        <f>'Додоток 2 Видатки за ГР'!D274-'Додаток 3 '!D94</f>
        <v>0</v>
      </c>
      <c r="E95" s="23">
        <f>'Додоток 2 Видатки за ГР'!E274-'Додаток 3 '!E94</f>
        <v>0</v>
      </c>
      <c r="F95" s="23">
        <f>'Додоток 2 Видатки за ГР'!F274-'Додаток 3 '!F94</f>
        <v>0</v>
      </c>
      <c r="G95" s="23">
        <f>'Додоток 2 Видатки за ГР'!G274-'Додаток 3 '!G94</f>
        <v>0</v>
      </c>
      <c r="H95" s="23">
        <f>'Додоток 2 Видатки за ГР'!H274-'Додаток 3 '!H94</f>
        <v>0</v>
      </c>
      <c r="I95" s="1"/>
    </row>
    <row r="96" spans="1:9" ht="21" customHeight="1">
      <c r="A96" s="1"/>
      <c r="B96" s="24"/>
      <c r="C96" s="24"/>
      <c r="D96" s="25"/>
      <c r="E96" s="25"/>
      <c r="F96" s="25"/>
      <c r="G96" s="25"/>
      <c r="H96" s="25"/>
      <c r="I96" s="1"/>
    </row>
    <row r="97" spans="1:9" ht="21" customHeight="1" hidden="1">
      <c r="A97" s="1"/>
      <c r="B97" s="24"/>
      <c r="C97" s="24"/>
      <c r="D97" s="25"/>
      <c r="E97" s="25"/>
      <c r="F97" s="25"/>
      <c r="G97" s="25"/>
      <c r="H97" s="25"/>
      <c r="I97" s="1"/>
    </row>
    <row r="98" spans="1:9" ht="21" customHeight="1">
      <c r="A98" s="1"/>
      <c r="B98" s="181" t="s">
        <v>0</v>
      </c>
      <c r="C98" s="181" t="s">
        <v>1</v>
      </c>
      <c r="D98" s="181" t="s">
        <v>432</v>
      </c>
      <c r="E98" s="181" t="s">
        <v>140</v>
      </c>
      <c r="F98" s="181" t="s">
        <v>402</v>
      </c>
      <c r="G98" s="183"/>
      <c r="H98" s="183"/>
      <c r="I98" s="1"/>
    </row>
    <row r="99" spans="1:9" ht="58.5" customHeight="1">
      <c r="A99" s="1"/>
      <c r="B99" s="181"/>
      <c r="C99" s="181"/>
      <c r="D99" s="182"/>
      <c r="E99" s="182"/>
      <c r="F99" s="182"/>
      <c r="G99" s="9" t="s">
        <v>403</v>
      </c>
      <c r="H99" s="9" t="s">
        <v>434</v>
      </c>
      <c r="I99" s="1"/>
    </row>
    <row r="100" spans="1:9" s="11" customFormat="1" ht="22.5" customHeight="1">
      <c r="A100" s="14"/>
      <c r="B100" s="8" t="s">
        <v>168</v>
      </c>
      <c r="C100" s="8" t="s">
        <v>169</v>
      </c>
      <c r="D100" s="15" t="s">
        <v>170</v>
      </c>
      <c r="E100" s="15" t="s">
        <v>171</v>
      </c>
      <c r="F100" s="15" t="s">
        <v>172</v>
      </c>
      <c r="G100" s="9" t="s">
        <v>173</v>
      </c>
      <c r="H100" s="9" t="s">
        <v>174</v>
      </c>
      <c r="I100" s="14"/>
    </row>
    <row r="101" spans="2:8" s="13" customFormat="1" ht="33.75" customHeight="1">
      <c r="B101" s="184" t="s">
        <v>165</v>
      </c>
      <c r="C101" s="185"/>
      <c r="D101" s="185"/>
      <c r="E101" s="185"/>
      <c r="F101" s="185"/>
      <c r="G101" s="185"/>
      <c r="H101" s="185"/>
    </row>
    <row r="102" spans="2:8" ht="21.75" customHeight="1">
      <c r="B102" s="21" t="s">
        <v>175</v>
      </c>
      <c r="C102" s="12" t="s">
        <v>176</v>
      </c>
      <c r="D102" s="225">
        <f>SUM(D103:D106)</f>
        <v>10000</v>
      </c>
      <c r="E102" s="225">
        <f>SUM(E103:E106)</f>
        <v>447717.15</v>
      </c>
      <c r="F102" s="225">
        <f>SUM(F103:F106)</f>
        <v>86892.42</v>
      </c>
      <c r="G102" s="222">
        <f>F102/D102*100</f>
        <v>868.9242</v>
      </c>
      <c r="H102" s="222">
        <f>F102/E102*100</f>
        <v>19.40788285639717</v>
      </c>
    </row>
    <row r="103" spans="2:8" ht="21.75" customHeight="1">
      <c r="B103" s="29" t="s">
        <v>10</v>
      </c>
      <c r="C103" s="28" t="s">
        <v>11</v>
      </c>
      <c r="D103" s="226">
        <v>10000</v>
      </c>
      <c r="E103" s="226">
        <v>361868.73</v>
      </c>
      <c r="F103" s="226">
        <v>1044</v>
      </c>
      <c r="G103" s="224">
        <f aca="true" t="shared" si="5" ref="G103:G137">F103/D103*100</f>
        <v>10.440000000000001</v>
      </c>
      <c r="H103" s="224">
        <f aca="true" t="shared" si="6" ref="H103:H137">F103/E103*100</f>
        <v>0.2885024080417227</v>
      </c>
    </row>
    <row r="104" spans="2:8" ht="21.75" customHeight="1">
      <c r="B104" s="29" t="s">
        <v>20</v>
      </c>
      <c r="C104" s="28" t="s">
        <v>21</v>
      </c>
      <c r="D104" s="228">
        <v>0</v>
      </c>
      <c r="E104" s="228">
        <v>31655.28</v>
      </c>
      <c r="F104" s="228">
        <v>31655.28</v>
      </c>
      <c r="G104" s="229">
        <v>0</v>
      </c>
      <c r="H104" s="229">
        <f>F104/E104*100</f>
        <v>100</v>
      </c>
    </row>
    <row r="105" spans="2:8" ht="21.75" customHeight="1">
      <c r="B105" s="29" t="s">
        <v>28</v>
      </c>
      <c r="C105" s="28" t="s">
        <v>29</v>
      </c>
      <c r="D105" s="228">
        <v>0</v>
      </c>
      <c r="E105" s="228">
        <v>4388.14</v>
      </c>
      <c r="F105" s="228">
        <v>4388.14</v>
      </c>
      <c r="G105" s="229">
        <v>0</v>
      </c>
      <c r="H105" s="229">
        <f>F105/E105*100</f>
        <v>100</v>
      </c>
    </row>
    <row r="106" spans="2:8" ht="21.75" customHeight="1">
      <c r="B106" s="29">
        <v>3142</v>
      </c>
      <c r="C106" s="28" t="s">
        <v>414</v>
      </c>
      <c r="D106" s="226">
        <v>0</v>
      </c>
      <c r="E106" s="226">
        <v>49805</v>
      </c>
      <c r="F106" s="226">
        <v>49805</v>
      </c>
      <c r="G106" s="229">
        <v>0</v>
      </c>
      <c r="H106" s="224">
        <f>F106/E106*100</f>
        <v>100</v>
      </c>
    </row>
    <row r="107" spans="2:8" ht="21.75" customHeight="1">
      <c r="B107" s="21" t="s">
        <v>177</v>
      </c>
      <c r="C107" s="12" t="s">
        <v>178</v>
      </c>
      <c r="D107" s="225">
        <f>SUM(D108:D116)</f>
        <v>913440</v>
      </c>
      <c r="E107" s="225">
        <f>SUM(E108:E116)</f>
        <v>11234068.959999999</v>
      </c>
      <c r="F107" s="225">
        <f>SUM(F108:F116)</f>
        <v>10957807.620000001</v>
      </c>
      <c r="G107" s="222">
        <f t="shared" si="5"/>
        <v>1199.6198568050447</v>
      </c>
      <c r="H107" s="222">
        <f t="shared" si="6"/>
        <v>97.54086127667853</v>
      </c>
    </row>
    <row r="108" spans="2:8" ht="21.75" customHeight="1">
      <c r="B108" s="29" t="s">
        <v>6</v>
      </c>
      <c r="C108" s="28" t="s">
        <v>7</v>
      </c>
      <c r="D108" s="226">
        <v>92300</v>
      </c>
      <c r="E108" s="226">
        <v>151553.5</v>
      </c>
      <c r="F108" s="226">
        <v>105383.9</v>
      </c>
      <c r="G108" s="224">
        <f t="shared" si="5"/>
        <v>114.17540628385699</v>
      </c>
      <c r="H108" s="224">
        <f t="shared" si="6"/>
        <v>69.5357744954752</v>
      </c>
    </row>
    <row r="109" spans="2:8" ht="21.75" customHeight="1">
      <c r="B109" s="29" t="s">
        <v>8</v>
      </c>
      <c r="C109" s="28" t="s">
        <v>9</v>
      </c>
      <c r="D109" s="226">
        <v>20300</v>
      </c>
      <c r="E109" s="226">
        <v>37369.04</v>
      </c>
      <c r="F109" s="226">
        <v>26538.49</v>
      </c>
      <c r="G109" s="224">
        <f t="shared" si="5"/>
        <v>130.73147783251233</v>
      </c>
      <c r="H109" s="224">
        <f t="shared" si="6"/>
        <v>71.01731807935126</v>
      </c>
    </row>
    <row r="110" spans="2:8" ht="21.75" customHeight="1">
      <c r="B110" s="29" t="s">
        <v>10</v>
      </c>
      <c r="C110" s="28" t="s">
        <v>11</v>
      </c>
      <c r="D110" s="226">
        <v>40000</v>
      </c>
      <c r="E110" s="226">
        <v>444921.13</v>
      </c>
      <c r="F110" s="226">
        <v>402014.77</v>
      </c>
      <c r="G110" s="224">
        <f t="shared" si="5"/>
        <v>1005.0369250000001</v>
      </c>
      <c r="H110" s="224">
        <f t="shared" si="6"/>
        <v>90.35641215781324</v>
      </c>
    </row>
    <row r="111" spans="2:8" ht="21.75" customHeight="1">
      <c r="B111" s="29" t="s">
        <v>80</v>
      </c>
      <c r="C111" s="28" t="s">
        <v>81</v>
      </c>
      <c r="D111" s="226">
        <v>390000</v>
      </c>
      <c r="E111" s="226">
        <v>3570641.38</v>
      </c>
      <c r="F111" s="226">
        <v>3405512.42</v>
      </c>
      <c r="G111" s="224">
        <f t="shared" si="5"/>
        <v>873.2083128205128</v>
      </c>
      <c r="H111" s="224">
        <f t="shared" si="6"/>
        <v>95.37536978860643</v>
      </c>
    </row>
    <row r="112" spans="2:8" ht="22.5" customHeight="1">
      <c r="B112" s="29" t="s">
        <v>12</v>
      </c>
      <c r="C112" s="28" t="s">
        <v>13</v>
      </c>
      <c r="D112" s="226">
        <v>0</v>
      </c>
      <c r="E112" s="226">
        <v>12350</v>
      </c>
      <c r="F112" s="226">
        <v>12350</v>
      </c>
      <c r="G112" s="224">
        <v>0</v>
      </c>
      <c r="H112" s="224">
        <f t="shared" si="6"/>
        <v>100</v>
      </c>
    </row>
    <row r="113" spans="2:8" ht="33" customHeight="1">
      <c r="B113" s="29" t="s">
        <v>24</v>
      </c>
      <c r="C113" s="28" t="s">
        <v>25</v>
      </c>
      <c r="D113" s="226">
        <v>0</v>
      </c>
      <c r="E113" s="226">
        <v>16319.68</v>
      </c>
      <c r="F113" s="226">
        <v>16319.68</v>
      </c>
      <c r="G113" s="224">
        <v>0</v>
      </c>
      <c r="H113" s="224">
        <f t="shared" si="6"/>
        <v>100</v>
      </c>
    </row>
    <row r="114" spans="2:8" ht="21.75" customHeight="1">
      <c r="B114" s="29" t="s">
        <v>28</v>
      </c>
      <c r="C114" s="28" t="s">
        <v>29</v>
      </c>
      <c r="D114" s="226">
        <v>0</v>
      </c>
      <c r="E114" s="226">
        <v>3370.16</v>
      </c>
      <c r="F114" s="226">
        <v>3370.16</v>
      </c>
      <c r="G114" s="224">
        <v>0</v>
      </c>
      <c r="H114" s="224">
        <f t="shared" si="6"/>
        <v>100</v>
      </c>
    </row>
    <row r="115" spans="2:8" ht="33.75" customHeight="1">
      <c r="B115" s="29" t="s">
        <v>160</v>
      </c>
      <c r="C115" s="28" t="s">
        <v>161</v>
      </c>
      <c r="D115" s="226">
        <v>370840</v>
      </c>
      <c r="E115" s="226">
        <v>4759852.89</v>
      </c>
      <c r="F115" s="226">
        <v>4748986.88</v>
      </c>
      <c r="G115" s="224">
        <f t="shared" si="5"/>
        <v>1280.602653435444</v>
      </c>
      <c r="H115" s="224">
        <f t="shared" si="6"/>
        <v>99.77171542375126</v>
      </c>
    </row>
    <row r="116" spans="2:8" ht="18" customHeight="1">
      <c r="B116" s="29">
        <v>3132</v>
      </c>
      <c r="C116" s="28" t="s">
        <v>419</v>
      </c>
      <c r="D116" s="226">
        <v>0</v>
      </c>
      <c r="E116" s="226">
        <v>2237691.18</v>
      </c>
      <c r="F116" s="226">
        <v>2237331.32</v>
      </c>
      <c r="G116" s="224">
        <v>0</v>
      </c>
      <c r="H116" s="224">
        <f>F116/E116*100</f>
        <v>99.98391824559096</v>
      </c>
    </row>
    <row r="117" spans="2:8" ht="21.75" customHeight="1" hidden="1">
      <c r="B117" s="21" t="s">
        <v>179</v>
      </c>
      <c r="C117" s="12" t="s">
        <v>180</v>
      </c>
      <c r="D117" s="230">
        <f>SUM(D118)</f>
        <v>0</v>
      </c>
      <c r="E117" s="230">
        <f>SUM(E118)</f>
        <v>0</v>
      </c>
      <c r="F117" s="230">
        <f>SUM(F118)</f>
        <v>0</v>
      </c>
      <c r="G117" s="222" t="e">
        <f t="shared" si="5"/>
        <v>#DIV/0!</v>
      </c>
      <c r="H117" s="222" t="e">
        <f t="shared" si="6"/>
        <v>#DIV/0!</v>
      </c>
    </row>
    <row r="118" spans="2:8" ht="33" customHeight="1" hidden="1">
      <c r="B118" s="29" t="s">
        <v>146</v>
      </c>
      <c r="C118" s="27" t="s">
        <v>147</v>
      </c>
      <c r="D118" s="231">
        <v>0</v>
      </c>
      <c r="E118" s="231">
        <v>0</v>
      </c>
      <c r="F118" s="231">
        <v>0</v>
      </c>
      <c r="G118" s="224" t="e">
        <f t="shared" si="5"/>
        <v>#DIV/0!</v>
      </c>
      <c r="H118" s="224" t="e">
        <f t="shared" si="6"/>
        <v>#DIV/0!</v>
      </c>
    </row>
    <row r="119" spans="2:8" ht="21.75" customHeight="1">
      <c r="B119" s="21" t="s">
        <v>183</v>
      </c>
      <c r="C119" s="12" t="s">
        <v>184</v>
      </c>
      <c r="D119" s="230">
        <f>SUM(D120:D121)</f>
        <v>19200</v>
      </c>
      <c r="E119" s="230">
        <f>SUM(E120:E121)</f>
        <v>166128.23</v>
      </c>
      <c r="F119" s="230">
        <f>SUM(F120:F121)</f>
        <v>154880.01</v>
      </c>
      <c r="G119" s="222">
        <f t="shared" si="5"/>
        <v>806.66671875</v>
      </c>
      <c r="H119" s="222">
        <f t="shared" si="6"/>
        <v>93.22919409904024</v>
      </c>
    </row>
    <row r="120" spans="2:8" ht="21.75" customHeight="1">
      <c r="B120" s="29" t="s">
        <v>10</v>
      </c>
      <c r="C120" s="28" t="s">
        <v>11</v>
      </c>
      <c r="D120" s="231">
        <v>7200</v>
      </c>
      <c r="E120" s="231">
        <v>16428</v>
      </c>
      <c r="F120" s="231">
        <v>11495.5</v>
      </c>
      <c r="G120" s="224">
        <f t="shared" si="5"/>
        <v>159.65972222222223</v>
      </c>
      <c r="H120" s="224">
        <f t="shared" si="6"/>
        <v>69.97504261017774</v>
      </c>
    </row>
    <row r="121" spans="2:8" ht="31.5" customHeight="1">
      <c r="B121" s="29" t="s">
        <v>160</v>
      </c>
      <c r="C121" s="28" t="s">
        <v>161</v>
      </c>
      <c r="D121" s="231">
        <v>12000</v>
      </c>
      <c r="E121" s="231">
        <v>149700.23</v>
      </c>
      <c r="F121" s="231">
        <v>143384.51</v>
      </c>
      <c r="G121" s="224">
        <f t="shared" si="5"/>
        <v>1194.8709166666667</v>
      </c>
      <c r="H121" s="224">
        <f t="shared" si="6"/>
        <v>95.78108864628999</v>
      </c>
    </row>
    <row r="122" spans="2:8" ht="21.75" customHeight="1">
      <c r="B122" s="21" t="s">
        <v>187</v>
      </c>
      <c r="C122" s="12" t="s">
        <v>188</v>
      </c>
      <c r="D122" s="230">
        <f>SUM(D123:D125)</f>
        <v>300000</v>
      </c>
      <c r="E122" s="230">
        <f>SUM(E123:E125)</f>
        <v>24096102</v>
      </c>
      <c r="F122" s="230">
        <f>SUM(F123:F125)</f>
        <v>22414567.16</v>
      </c>
      <c r="G122" s="222">
        <f t="shared" si="5"/>
        <v>7471.5223866666665</v>
      </c>
      <c r="H122" s="222">
        <f t="shared" si="6"/>
        <v>93.02154829855883</v>
      </c>
    </row>
    <row r="123" spans="2:8" ht="21.75" customHeight="1">
      <c r="B123" s="29" t="s">
        <v>32</v>
      </c>
      <c r="C123" s="28" t="s">
        <v>33</v>
      </c>
      <c r="D123" s="226">
        <v>0</v>
      </c>
      <c r="E123" s="228">
        <v>22118500</v>
      </c>
      <c r="F123" s="228">
        <v>21853207.16</v>
      </c>
      <c r="G123" s="229">
        <v>0</v>
      </c>
      <c r="H123" s="229">
        <f>F123/E123*100</f>
        <v>98.80058394556593</v>
      </c>
    </row>
    <row r="124" spans="2:8" ht="23.25" customHeight="1">
      <c r="B124" s="29" t="s">
        <v>150</v>
      </c>
      <c r="C124" s="28" t="s">
        <v>151</v>
      </c>
      <c r="D124" s="231">
        <v>300000</v>
      </c>
      <c r="E124" s="231">
        <v>0</v>
      </c>
      <c r="F124" s="231">
        <v>0</v>
      </c>
      <c r="G124" s="224">
        <f t="shared" si="5"/>
        <v>0</v>
      </c>
      <c r="H124" s="224">
        <v>0</v>
      </c>
    </row>
    <row r="125" spans="2:8" ht="28.5" customHeight="1">
      <c r="B125" s="29" t="s">
        <v>146</v>
      </c>
      <c r="C125" s="28" t="s">
        <v>147</v>
      </c>
      <c r="D125" s="231">
        <v>0</v>
      </c>
      <c r="E125" s="231">
        <v>1977602</v>
      </c>
      <c r="F125" s="231">
        <v>561360</v>
      </c>
      <c r="G125" s="224">
        <v>0</v>
      </c>
      <c r="H125" s="224">
        <f t="shared" si="6"/>
        <v>28.385893622680396</v>
      </c>
    </row>
    <row r="126" spans="2:8" ht="21.75" customHeight="1">
      <c r="B126" s="21" t="s">
        <v>189</v>
      </c>
      <c r="C126" s="12" t="s">
        <v>190</v>
      </c>
      <c r="D126" s="230">
        <f>SUM(D127:D132)</f>
        <v>5795000</v>
      </c>
      <c r="E126" s="230">
        <f>SUM(E127:E132)</f>
        <v>12430015.55</v>
      </c>
      <c r="F126" s="230">
        <f>SUM(F127:F132)</f>
        <v>10543291.83</v>
      </c>
      <c r="G126" s="222">
        <f t="shared" si="5"/>
        <v>181.93773649698016</v>
      </c>
      <c r="H126" s="222">
        <f t="shared" si="6"/>
        <v>84.82122799918783</v>
      </c>
    </row>
    <row r="127" spans="2:8" ht="21.75" customHeight="1">
      <c r="B127" s="29" t="s">
        <v>12</v>
      </c>
      <c r="C127" s="28" t="s">
        <v>13</v>
      </c>
      <c r="D127" s="226">
        <v>0</v>
      </c>
      <c r="E127" s="226">
        <v>1350</v>
      </c>
      <c r="F127" s="226">
        <v>1350</v>
      </c>
      <c r="G127" s="224">
        <v>0</v>
      </c>
      <c r="H127" s="224">
        <f>F127/E127*100</f>
        <v>100</v>
      </c>
    </row>
    <row r="128" spans="2:8" ht="29.25" customHeight="1">
      <c r="B128" s="29">
        <v>2281</v>
      </c>
      <c r="C128" s="28" t="s">
        <v>389</v>
      </c>
      <c r="D128" s="226">
        <v>0</v>
      </c>
      <c r="E128" s="226">
        <v>5330</v>
      </c>
      <c r="F128" s="226">
        <v>5330</v>
      </c>
      <c r="G128" s="224">
        <v>0</v>
      </c>
      <c r="H128" s="224">
        <f>F128/E128*100</f>
        <v>100</v>
      </c>
    </row>
    <row r="129" spans="1:9" ht="29.25" customHeight="1">
      <c r="A129" s="1"/>
      <c r="B129" s="29" t="s">
        <v>32</v>
      </c>
      <c r="C129" s="28" t="s">
        <v>33</v>
      </c>
      <c r="D129" s="226">
        <v>0</v>
      </c>
      <c r="E129" s="228">
        <v>546140.29</v>
      </c>
      <c r="F129" s="228">
        <v>525082.08</v>
      </c>
      <c r="G129" s="224">
        <v>0</v>
      </c>
      <c r="H129" s="229">
        <f>F129/E129*100</f>
        <v>96.14417570254705</v>
      </c>
      <c r="I129" s="1"/>
    </row>
    <row r="130" spans="2:8" ht="29.25" customHeight="1">
      <c r="B130" s="29" t="s">
        <v>160</v>
      </c>
      <c r="C130" s="28" t="s">
        <v>161</v>
      </c>
      <c r="D130" s="226">
        <v>0</v>
      </c>
      <c r="E130" s="231">
        <v>1078360</v>
      </c>
      <c r="F130" s="231">
        <v>1077964</v>
      </c>
      <c r="G130" s="224">
        <v>0</v>
      </c>
      <c r="H130" s="224">
        <f>F130/E130*100</f>
        <v>99.9632775696428</v>
      </c>
    </row>
    <row r="131" spans="2:8" ht="18.75" customHeight="1">
      <c r="B131" s="29">
        <v>3132</v>
      </c>
      <c r="C131" s="28" t="s">
        <v>419</v>
      </c>
      <c r="D131" s="226">
        <v>0</v>
      </c>
      <c r="E131" s="226">
        <v>92000</v>
      </c>
      <c r="F131" s="226">
        <v>83999</v>
      </c>
      <c r="G131" s="224">
        <v>0</v>
      </c>
      <c r="H131" s="224">
        <f>F131/E131*100</f>
        <v>91.30326086956522</v>
      </c>
    </row>
    <row r="132" spans="2:8" ht="33" customHeight="1">
      <c r="B132" s="29" t="s">
        <v>146</v>
      </c>
      <c r="C132" s="28" t="s">
        <v>147</v>
      </c>
      <c r="D132" s="231">
        <v>5795000</v>
      </c>
      <c r="E132" s="231">
        <v>10706835.26</v>
      </c>
      <c r="F132" s="231">
        <v>8849566.75</v>
      </c>
      <c r="G132" s="224">
        <f t="shared" si="5"/>
        <v>152.71038395168247</v>
      </c>
      <c r="H132" s="224">
        <f t="shared" si="6"/>
        <v>82.65343152389177</v>
      </c>
    </row>
    <row r="133" spans="2:8" ht="21.75" customHeight="1">
      <c r="B133" s="21" t="s">
        <v>191</v>
      </c>
      <c r="C133" s="12" t="s">
        <v>192</v>
      </c>
      <c r="D133" s="230">
        <f>SUM(D134:D135)</f>
        <v>93200</v>
      </c>
      <c r="E133" s="230">
        <f>SUM(E134:E135)</f>
        <v>345060</v>
      </c>
      <c r="F133" s="230">
        <f>SUM(F134:F135)</f>
        <v>339846.2</v>
      </c>
      <c r="G133" s="222">
        <f t="shared" si="5"/>
        <v>364.64184549356224</v>
      </c>
      <c r="H133" s="222">
        <f t="shared" si="6"/>
        <v>98.48901640294442</v>
      </c>
    </row>
    <row r="134" spans="2:8" ht="33" customHeight="1">
      <c r="B134" s="29" t="s">
        <v>32</v>
      </c>
      <c r="C134" s="28" t="s">
        <v>33</v>
      </c>
      <c r="D134" s="231">
        <v>93200</v>
      </c>
      <c r="E134" s="231">
        <v>187660</v>
      </c>
      <c r="F134" s="231">
        <v>183376.2</v>
      </c>
      <c r="G134" s="224">
        <f t="shared" si="5"/>
        <v>196.75557939914162</v>
      </c>
      <c r="H134" s="224">
        <f t="shared" si="6"/>
        <v>97.71725460939999</v>
      </c>
    </row>
    <row r="135" spans="2:8" ht="33" customHeight="1">
      <c r="B135" s="29" t="s">
        <v>146</v>
      </c>
      <c r="C135" s="28" t="s">
        <v>147</v>
      </c>
      <c r="D135" s="231">
        <v>0</v>
      </c>
      <c r="E135" s="231">
        <v>157400</v>
      </c>
      <c r="F135" s="231">
        <v>156470</v>
      </c>
      <c r="G135" s="224">
        <v>0</v>
      </c>
      <c r="H135" s="224">
        <f t="shared" si="6"/>
        <v>99.40914866581957</v>
      </c>
    </row>
    <row r="136" spans="2:8" ht="21.75" customHeight="1">
      <c r="B136" s="21" t="s">
        <v>137</v>
      </c>
      <c r="C136" s="12" t="s">
        <v>196</v>
      </c>
      <c r="D136" s="230">
        <f>SUM(D137)</f>
        <v>1200624</v>
      </c>
      <c r="E136" s="230">
        <f>SUM(E137)</f>
        <v>2049584</v>
      </c>
      <c r="F136" s="230">
        <f>SUM(F137)</f>
        <v>2049584</v>
      </c>
      <c r="G136" s="222">
        <f t="shared" si="5"/>
        <v>170.7098975199563</v>
      </c>
      <c r="H136" s="222">
        <f t="shared" si="6"/>
        <v>100</v>
      </c>
    </row>
    <row r="137" spans="2:8" ht="30" customHeight="1">
      <c r="B137" s="29" t="s">
        <v>163</v>
      </c>
      <c r="C137" s="28" t="s">
        <v>164</v>
      </c>
      <c r="D137" s="231">
        <v>1200624</v>
      </c>
      <c r="E137" s="231">
        <v>2049584</v>
      </c>
      <c r="F137" s="231">
        <v>2049584</v>
      </c>
      <c r="G137" s="224">
        <f t="shared" si="5"/>
        <v>170.7098975199563</v>
      </c>
      <c r="H137" s="224">
        <f t="shared" si="6"/>
        <v>100</v>
      </c>
    </row>
    <row r="138" spans="2:8" ht="21.75" customHeight="1">
      <c r="B138" s="186" t="s">
        <v>166</v>
      </c>
      <c r="C138" s="186"/>
      <c r="D138" s="230">
        <f>D102+D107+D117+D119+D122+D126+D133+D136</f>
        <v>8331464</v>
      </c>
      <c r="E138" s="230">
        <f>E102+E107+E117+E119+E122+E126+E133+E136</f>
        <v>50768675.89</v>
      </c>
      <c r="F138" s="230">
        <f>F102+F107+F117+F119+F122+F126+F133+F136</f>
        <v>46546869.24</v>
      </c>
      <c r="G138" s="232">
        <f>F138/D138*100</f>
        <v>558.6877557173626</v>
      </c>
      <c r="H138" s="232">
        <f>F138/E138*100</f>
        <v>91.68422934813714</v>
      </c>
    </row>
    <row r="139" spans="2:8" ht="21.75" customHeight="1">
      <c r="B139" s="187" t="s">
        <v>167</v>
      </c>
      <c r="C139" s="188"/>
      <c r="D139" s="233">
        <f>D138+D94</f>
        <v>262803547</v>
      </c>
      <c r="E139" s="233">
        <f>E138+E94</f>
        <v>339590197.37</v>
      </c>
      <c r="F139" s="233">
        <f>F138+F94</f>
        <v>323422566.78999996</v>
      </c>
      <c r="G139" s="232">
        <f>F139/D139*100</f>
        <v>123.06628676895292</v>
      </c>
      <c r="H139" s="232">
        <f>F139/E139*100</f>
        <v>95.23907618499817</v>
      </c>
    </row>
    <row r="140" spans="4:8" ht="15" hidden="1">
      <c r="D140" s="26">
        <f>D139-'Додоток 2 Видатки за ГР'!D364</f>
        <v>0</v>
      </c>
      <c r="E140" s="26">
        <f>E139-'Додоток 2 Видатки за ГР'!E364</f>
        <v>0</v>
      </c>
      <c r="F140" s="26">
        <f>F139-'Додоток 2 Видатки за ГР'!F364</f>
        <v>0</v>
      </c>
      <c r="G140" s="26">
        <f>G139-'Додоток 2 Видатки за ГР'!G364</f>
        <v>0</v>
      </c>
      <c r="H140" s="26">
        <f>H139-'Додоток 2 Видатки за ГР'!H364</f>
        <v>0</v>
      </c>
    </row>
    <row r="141" spans="4:8" ht="15">
      <c r="D141" s="10"/>
      <c r="E141" s="10"/>
      <c r="F141" s="10"/>
      <c r="G141" s="10"/>
      <c r="H141" s="10"/>
    </row>
    <row r="142" spans="2:8" ht="33" customHeight="1">
      <c r="B142" s="189" t="s">
        <v>442</v>
      </c>
      <c r="C142" s="190"/>
      <c r="D142" s="190"/>
      <c r="E142" s="190"/>
      <c r="F142" s="190"/>
      <c r="G142" s="190"/>
      <c r="H142" s="190"/>
    </row>
    <row r="143" spans="4:8" ht="15">
      <c r="D143" s="10"/>
      <c r="E143" s="10"/>
      <c r="F143" s="10"/>
      <c r="G143" s="10"/>
      <c r="H143" s="10"/>
    </row>
    <row r="144" spans="4:8" ht="15">
      <c r="D144" s="10"/>
      <c r="E144" s="10"/>
      <c r="F144" s="10"/>
      <c r="G144" s="10"/>
      <c r="H144" s="10"/>
    </row>
    <row r="145" spans="4:8" ht="15">
      <c r="D145" s="10"/>
      <c r="E145" s="10"/>
      <c r="F145" s="10"/>
      <c r="G145" s="10"/>
      <c r="H145" s="10"/>
    </row>
    <row r="146" spans="4:8" ht="15">
      <c r="D146" s="10"/>
      <c r="E146" s="10"/>
      <c r="F146" s="10"/>
      <c r="G146" s="10"/>
      <c r="H146" s="10"/>
    </row>
    <row r="147" spans="4:8" ht="15">
      <c r="D147" s="10"/>
      <c r="E147" s="10"/>
      <c r="F147" s="10"/>
      <c r="G147" s="10"/>
      <c r="H147" s="10"/>
    </row>
    <row r="148" spans="4:8" ht="15">
      <c r="D148" s="10"/>
      <c r="E148" s="10"/>
      <c r="F148" s="10"/>
      <c r="G148" s="10"/>
      <c r="H148" s="10"/>
    </row>
    <row r="149" spans="4:8" ht="15">
      <c r="D149" s="10"/>
      <c r="E149" s="10"/>
      <c r="F149" s="10"/>
      <c r="G149" s="10"/>
      <c r="H149" s="10"/>
    </row>
    <row r="150" spans="4:8" ht="15">
      <c r="D150" s="10"/>
      <c r="E150" s="10"/>
      <c r="F150" s="10"/>
      <c r="G150" s="10"/>
      <c r="H150" s="10"/>
    </row>
    <row r="151" spans="4:8" ht="15">
      <c r="D151" s="10"/>
      <c r="E151" s="10"/>
      <c r="F151" s="10"/>
      <c r="G151" s="10"/>
      <c r="H151" s="10"/>
    </row>
    <row r="152" spans="4:8" ht="15">
      <c r="D152" s="10"/>
      <c r="E152" s="10"/>
      <c r="F152" s="10"/>
      <c r="G152" s="10"/>
      <c r="H152" s="10"/>
    </row>
    <row r="153" spans="4:8" ht="15">
      <c r="D153" s="10"/>
      <c r="E153" s="10"/>
      <c r="F153" s="10"/>
      <c r="G153" s="10"/>
      <c r="H153" s="10"/>
    </row>
    <row r="154" spans="4:8" ht="15">
      <c r="D154" s="10"/>
      <c r="E154" s="10"/>
      <c r="F154" s="10"/>
      <c r="G154" s="10"/>
      <c r="H154" s="10"/>
    </row>
    <row r="155" spans="4:8" ht="15">
      <c r="D155" s="10"/>
      <c r="E155" s="10"/>
      <c r="F155" s="10"/>
      <c r="G155" s="10"/>
      <c r="H155" s="10"/>
    </row>
    <row r="156" spans="4:8" ht="15">
      <c r="D156" s="10"/>
      <c r="E156" s="10"/>
      <c r="F156" s="10"/>
      <c r="G156" s="10"/>
      <c r="H156" s="10"/>
    </row>
    <row r="157" spans="4:8" ht="15">
      <c r="D157" s="10"/>
      <c r="E157" s="10"/>
      <c r="F157" s="10"/>
      <c r="G157" s="10"/>
      <c r="H157" s="10"/>
    </row>
    <row r="158" spans="4:8" ht="15">
      <c r="D158" s="10"/>
      <c r="E158" s="10"/>
      <c r="F158" s="10"/>
      <c r="G158" s="10"/>
      <c r="H158" s="10"/>
    </row>
    <row r="159" spans="4:8" ht="15">
      <c r="D159" s="10"/>
      <c r="E159" s="10"/>
      <c r="F159" s="10"/>
      <c r="G159" s="10"/>
      <c r="H159" s="10"/>
    </row>
    <row r="160" spans="4:8" ht="15">
      <c r="D160" s="10"/>
      <c r="E160" s="10"/>
      <c r="F160" s="10"/>
      <c r="G160" s="10"/>
      <c r="H160" s="10"/>
    </row>
    <row r="161" spans="4:8" ht="15">
      <c r="D161" s="10"/>
      <c r="E161" s="10"/>
      <c r="F161" s="10"/>
      <c r="G161" s="10"/>
      <c r="H161" s="10"/>
    </row>
    <row r="162" spans="4:8" ht="15">
      <c r="D162" s="10"/>
      <c r="E162" s="10"/>
      <c r="F162" s="10"/>
      <c r="G162" s="10"/>
      <c r="H162" s="10"/>
    </row>
    <row r="163" spans="4:8" ht="15">
      <c r="D163" s="10"/>
      <c r="E163" s="10"/>
      <c r="F163" s="10"/>
      <c r="G163" s="10"/>
      <c r="H163" s="10"/>
    </row>
    <row r="164" spans="4:8" ht="15">
      <c r="D164" s="10"/>
      <c r="E164" s="10"/>
      <c r="F164" s="10"/>
      <c r="G164" s="10"/>
      <c r="H164" s="10"/>
    </row>
    <row r="165" spans="4:8" ht="15">
      <c r="D165" s="10"/>
      <c r="E165" s="10"/>
      <c r="F165" s="10"/>
      <c r="G165" s="10"/>
      <c r="H165" s="10"/>
    </row>
    <row r="166" spans="4:8" ht="15">
      <c r="D166" s="10"/>
      <c r="E166" s="10"/>
      <c r="F166" s="10"/>
      <c r="G166" s="10"/>
      <c r="H166" s="10"/>
    </row>
    <row r="167" spans="4:8" ht="15">
      <c r="D167" s="10"/>
      <c r="E167" s="10"/>
      <c r="F167" s="10"/>
      <c r="G167" s="10"/>
      <c r="H167" s="10"/>
    </row>
    <row r="168" spans="4:8" ht="15">
      <c r="D168" s="10"/>
      <c r="E168" s="10"/>
      <c r="F168" s="10"/>
      <c r="G168" s="10"/>
      <c r="H168" s="10"/>
    </row>
    <row r="169" spans="4:8" ht="15">
      <c r="D169" s="10"/>
      <c r="E169" s="10"/>
      <c r="F169" s="10"/>
      <c r="G169" s="10"/>
      <c r="H169" s="10"/>
    </row>
    <row r="170" spans="4:8" ht="15">
      <c r="D170" s="10"/>
      <c r="E170" s="10"/>
      <c r="F170" s="10"/>
      <c r="G170" s="10"/>
      <c r="H170" s="10"/>
    </row>
    <row r="171" spans="4:8" ht="15">
      <c r="D171" s="10"/>
      <c r="E171" s="10"/>
      <c r="F171" s="10"/>
      <c r="G171" s="10"/>
      <c r="H171" s="10"/>
    </row>
    <row r="172" spans="4:8" ht="15">
      <c r="D172" s="10"/>
      <c r="E172" s="10"/>
      <c r="F172" s="10"/>
      <c r="G172" s="10"/>
      <c r="H172" s="10"/>
    </row>
    <row r="173" spans="4:8" ht="15">
      <c r="D173" s="10"/>
      <c r="E173" s="10"/>
      <c r="F173" s="10"/>
      <c r="G173" s="10"/>
      <c r="H173" s="10"/>
    </row>
    <row r="174" spans="4:8" ht="15">
      <c r="D174" s="10"/>
      <c r="E174" s="10"/>
      <c r="F174" s="10"/>
      <c r="G174" s="10"/>
      <c r="H174" s="10"/>
    </row>
    <row r="175" spans="4:8" ht="15">
      <c r="D175" s="10"/>
      <c r="E175" s="10"/>
      <c r="F175" s="10"/>
      <c r="G175" s="10"/>
      <c r="H175" s="10"/>
    </row>
    <row r="176" spans="4:8" ht="15">
      <c r="D176" s="10"/>
      <c r="E176" s="10"/>
      <c r="F176" s="10"/>
      <c r="G176" s="10"/>
      <c r="H176" s="10"/>
    </row>
    <row r="177" spans="4:8" ht="15">
      <c r="D177" s="10"/>
      <c r="E177" s="10"/>
      <c r="F177" s="10"/>
      <c r="G177" s="10"/>
      <c r="H177" s="10"/>
    </row>
    <row r="178" spans="4:8" ht="15">
      <c r="D178" s="10"/>
      <c r="E178" s="10"/>
      <c r="F178" s="10"/>
      <c r="G178" s="10"/>
      <c r="H178" s="10"/>
    </row>
    <row r="179" spans="4:8" ht="15">
      <c r="D179" s="10"/>
      <c r="E179" s="10"/>
      <c r="F179" s="10"/>
      <c r="G179" s="10"/>
      <c r="H179" s="10"/>
    </row>
    <row r="180" spans="4:8" ht="15">
      <c r="D180" s="10"/>
      <c r="E180" s="10"/>
      <c r="F180" s="10"/>
      <c r="G180" s="10"/>
      <c r="H180" s="10"/>
    </row>
    <row r="181" spans="4:8" ht="15">
      <c r="D181" s="10"/>
      <c r="E181" s="10"/>
      <c r="F181" s="10"/>
      <c r="G181" s="10"/>
      <c r="H181" s="10"/>
    </row>
    <row r="182" spans="4:8" ht="15">
      <c r="D182" s="10"/>
      <c r="E182" s="10"/>
      <c r="F182" s="10"/>
      <c r="G182" s="10"/>
      <c r="H182" s="10"/>
    </row>
    <row r="183" spans="4:8" ht="15">
      <c r="D183" s="10"/>
      <c r="E183" s="10"/>
      <c r="F183" s="10"/>
      <c r="G183" s="10"/>
      <c r="H183" s="10"/>
    </row>
    <row r="184" spans="4:8" ht="15">
      <c r="D184" s="10"/>
      <c r="E184" s="10"/>
      <c r="F184" s="10"/>
      <c r="G184" s="10"/>
      <c r="H184" s="10"/>
    </row>
    <row r="185" spans="4:8" ht="15">
      <c r="D185" s="10"/>
      <c r="E185" s="10"/>
      <c r="F185" s="10"/>
      <c r="G185" s="10"/>
      <c r="H185" s="10"/>
    </row>
    <row r="186" spans="4:8" ht="15">
      <c r="D186" s="10"/>
      <c r="E186" s="10"/>
      <c r="F186" s="10"/>
      <c r="G186" s="10"/>
      <c r="H186" s="10"/>
    </row>
    <row r="187" spans="4:8" ht="15">
      <c r="D187" s="10"/>
      <c r="E187" s="10"/>
      <c r="F187" s="10"/>
      <c r="G187" s="10"/>
      <c r="H187" s="10"/>
    </row>
    <row r="188" spans="4:8" ht="15">
      <c r="D188" s="10"/>
      <c r="E188" s="10"/>
      <c r="F188" s="10"/>
      <c r="G188" s="10"/>
      <c r="H188" s="10"/>
    </row>
    <row r="189" spans="4:8" ht="15">
      <c r="D189" s="10"/>
      <c r="E189" s="10"/>
      <c r="F189" s="10"/>
      <c r="G189" s="10"/>
      <c r="H189" s="10"/>
    </row>
    <row r="190" spans="4:8" ht="15">
      <c r="D190" s="10"/>
      <c r="E190" s="10"/>
      <c r="F190" s="10"/>
      <c r="G190" s="10"/>
      <c r="H190" s="10"/>
    </row>
    <row r="191" spans="4:8" ht="15">
      <c r="D191" s="10"/>
      <c r="E191" s="10"/>
      <c r="F191" s="10"/>
      <c r="G191" s="10"/>
      <c r="H191" s="10"/>
    </row>
    <row r="192" spans="4:8" ht="15">
      <c r="D192" s="10"/>
      <c r="E192" s="10"/>
      <c r="F192" s="10"/>
      <c r="G192" s="10"/>
      <c r="H192" s="10"/>
    </row>
    <row r="193" spans="4:8" ht="15">
      <c r="D193" s="10"/>
      <c r="E193" s="10"/>
      <c r="F193" s="10"/>
      <c r="G193" s="10"/>
      <c r="H193" s="10"/>
    </row>
    <row r="194" spans="4:8" ht="15">
      <c r="D194" s="10"/>
      <c r="E194" s="10"/>
      <c r="F194" s="10"/>
      <c r="G194" s="10"/>
      <c r="H194" s="10"/>
    </row>
    <row r="195" spans="4:8" ht="15">
      <c r="D195" s="10"/>
      <c r="E195" s="10"/>
      <c r="F195" s="10"/>
      <c r="G195" s="10"/>
      <c r="H195" s="10"/>
    </row>
    <row r="196" spans="4:8" ht="15">
      <c r="D196" s="10"/>
      <c r="E196" s="10"/>
      <c r="F196" s="10"/>
      <c r="G196" s="10"/>
      <c r="H196" s="10"/>
    </row>
    <row r="197" spans="4:8" ht="15">
      <c r="D197" s="10"/>
      <c r="E197" s="10"/>
      <c r="F197" s="10"/>
      <c r="G197" s="10"/>
      <c r="H197" s="10"/>
    </row>
    <row r="198" spans="4:8" ht="15">
      <c r="D198" s="10"/>
      <c r="E198" s="10"/>
      <c r="F198" s="10"/>
      <c r="G198" s="10"/>
      <c r="H198" s="10"/>
    </row>
    <row r="199" spans="4:8" ht="15">
      <c r="D199" s="10"/>
      <c r="E199" s="10"/>
      <c r="F199" s="10"/>
      <c r="G199" s="10"/>
      <c r="H199" s="10"/>
    </row>
    <row r="200" spans="4:8" ht="15">
      <c r="D200" s="10"/>
      <c r="E200" s="10"/>
      <c r="F200" s="10"/>
      <c r="G200" s="10"/>
      <c r="H200" s="10"/>
    </row>
    <row r="201" spans="4:8" ht="15">
      <c r="D201" s="10"/>
      <c r="E201" s="10"/>
      <c r="F201" s="10"/>
      <c r="G201" s="10"/>
      <c r="H201" s="10"/>
    </row>
    <row r="202" spans="4:8" ht="15">
      <c r="D202" s="10"/>
      <c r="E202" s="10"/>
      <c r="F202" s="10"/>
      <c r="G202" s="10"/>
      <c r="H202" s="10"/>
    </row>
    <row r="203" spans="4:8" ht="15">
      <c r="D203" s="10"/>
      <c r="E203" s="10"/>
      <c r="F203" s="10"/>
      <c r="G203" s="10"/>
      <c r="H203" s="10"/>
    </row>
    <row r="204" spans="4:8" ht="15">
      <c r="D204" s="10"/>
      <c r="E204" s="10"/>
      <c r="F204" s="10"/>
      <c r="G204" s="10"/>
      <c r="H204" s="10"/>
    </row>
    <row r="205" spans="4:8" ht="15">
      <c r="D205" s="10"/>
      <c r="E205" s="10"/>
      <c r="F205" s="10"/>
      <c r="G205" s="10"/>
      <c r="H205" s="10"/>
    </row>
    <row r="206" spans="4:8" ht="15">
      <c r="D206" s="10"/>
      <c r="E206" s="10"/>
      <c r="F206" s="10"/>
      <c r="G206" s="10"/>
      <c r="H206" s="10"/>
    </row>
    <row r="207" spans="4:8" ht="15">
      <c r="D207" s="10"/>
      <c r="E207" s="10"/>
      <c r="F207" s="10"/>
      <c r="G207" s="10"/>
      <c r="H207" s="10"/>
    </row>
    <row r="208" spans="4:8" ht="15">
      <c r="D208" s="10"/>
      <c r="E208" s="10"/>
      <c r="F208" s="10"/>
      <c r="G208" s="10"/>
      <c r="H208" s="10"/>
    </row>
    <row r="209" spans="4:8" ht="15">
      <c r="D209" s="10"/>
      <c r="E209" s="10"/>
      <c r="F209" s="10"/>
      <c r="G209" s="10"/>
      <c r="H209" s="10"/>
    </row>
    <row r="210" spans="4:8" ht="15">
      <c r="D210" s="10"/>
      <c r="E210" s="10"/>
      <c r="F210" s="10"/>
      <c r="G210" s="10"/>
      <c r="H210" s="10"/>
    </row>
    <row r="211" spans="4:8" ht="15">
      <c r="D211" s="10"/>
      <c r="E211" s="10"/>
      <c r="F211" s="10"/>
      <c r="G211" s="10"/>
      <c r="H211" s="10"/>
    </row>
    <row r="212" spans="4:8" ht="15">
      <c r="D212" s="10"/>
      <c r="E212" s="10"/>
      <c r="F212" s="10"/>
      <c r="G212" s="10"/>
      <c r="H212" s="10"/>
    </row>
    <row r="213" spans="4:8" ht="15">
      <c r="D213" s="10"/>
      <c r="E213" s="10"/>
      <c r="F213" s="10"/>
      <c r="G213" s="10"/>
      <c r="H213" s="10"/>
    </row>
    <row r="214" spans="4:8" ht="15">
      <c r="D214" s="10"/>
      <c r="E214" s="10"/>
      <c r="F214" s="10"/>
      <c r="G214" s="10"/>
      <c r="H214" s="10"/>
    </row>
    <row r="215" spans="4:8" ht="15">
      <c r="D215" s="10"/>
      <c r="E215" s="10"/>
      <c r="F215" s="10"/>
      <c r="G215" s="10"/>
      <c r="H215" s="10"/>
    </row>
    <row r="216" spans="4:8" ht="15">
      <c r="D216" s="10"/>
      <c r="E216" s="10"/>
      <c r="F216" s="10"/>
      <c r="G216" s="10"/>
      <c r="H216" s="10"/>
    </row>
    <row r="217" spans="4:8" ht="15">
      <c r="D217" s="10"/>
      <c r="E217" s="10"/>
      <c r="F217" s="10"/>
      <c r="G217" s="10"/>
      <c r="H217" s="10"/>
    </row>
    <row r="218" spans="4:8" ht="15">
      <c r="D218" s="10"/>
      <c r="E218" s="10"/>
      <c r="F218" s="10"/>
      <c r="G218" s="10"/>
      <c r="H218" s="10"/>
    </row>
    <row r="219" spans="4:8" ht="15">
      <c r="D219" s="10"/>
      <c r="E219" s="10"/>
      <c r="F219" s="10"/>
      <c r="G219" s="10"/>
      <c r="H219" s="10"/>
    </row>
    <row r="220" spans="4:8" ht="15">
      <c r="D220" s="10"/>
      <c r="E220" s="10"/>
      <c r="F220" s="10"/>
      <c r="G220" s="10"/>
      <c r="H220" s="10"/>
    </row>
    <row r="221" spans="4:8" ht="15">
      <c r="D221" s="10"/>
      <c r="E221" s="10"/>
      <c r="F221" s="10"/>
      <c r="G221" s="10"/>
      <c r="H221" s="10"/>
    </row>
    <row r="222" spans="4:8" ht="15">
      <c r="D222" s="10"/>
      <c r="E222" s="10"/>
      <c r="F222" s="10"/>
      <c r="G222" s="10"/>
      <c r="H222" s="10"/>
    </row>
    <row r="223" spans="4:8" ht="15">
      <c r="D223" s="10"/>
      <c r="E223" s="10"/>
      <c r="F223" s="10"/>
      <c r="G223" s="10"/>
      <c r="H223" s="10"/>
    </row>
    <row r="224" spans="4:8" ht="15">
      <c r="D224" s="10"/>
      <c r="E224" s="10"/>
      <c r="F224" s="10"/>
      <c r="G224" s="10"/>
      <c r="H224" s="10"/>
    </row>
    <row r="225" spans="4:8" ht="15">
      <c r="D225" s="10"/>
      <c r="E225" s="10"/>
      <c r="F225" s="10"/>
      <c r="G225" s="10"/>
      <c r="H225" s="10"/>
    </row>
    <row r="226" spans="4:8" ht="15">
      <c r="D226" s="10"/>
      <c r="E226" s="10"/>
      <c r="F226" s="10"/>
      <c r="G226" s="10"/>
      <c r="H226" s="10"/>
    </row>
    <row r="227" spans="4:8" ht="15">
      <c r="D227" s="10"/>
      <c r="E227" s="10"/>
      <c r="F227" s="10"/>
      <c r="G227" s="10"/>
      <c r="H227" s="10"/>
    </row>
    <row r="228" spans="4:8" ht="15">
      <c r="D228" s="10"/>
      <c r="E228" s="10"/>
      <c r="F228" s="10"/>
      <c r="G228" s="10"/>
      <c r="H228" s="10"/>
    </row>
    <row r="229" spans="4:8" ht="15">
      <c r="D229" s="10"/>
      <c r="E229" s="10"/>
      <c r="F229" s="10"/>
      <c r="G229" s="10"/>
      <c r="H229" s="10"/>
    </row>
    <row r="230" spans="4:8" ht="15">
      <c r="D230" s="10"/>
      <c r="E230" s="10"/>
      <c r="F230" s="10"/>
      <c r="G230" s="10"/>
      <c r="H230" s="10"/>
    </row>
    <row r="231" spans="4:8" ht="15">
      <c r="D231" s="10"/>
      <c r="E231" s="10"/>
      <c r="F231" s="10"/>
      <c r="G231" s="10"/>
      <c r="H231" s="10"/>
    </row>
    <row r="232" spans="4:8" ht="15">
      <c r="D232" s="10"/>
      <c r="E232" s="10"/>
      <c r="F232" s="10"/>
      <c r="G232" s="10"/>
      <c r="H232" s="10"/>
    </row>
    <row r="233" spans="4:8" ht="15">
      <c r="D233" s="10"/>
      <c r="E233" s="10"/>
      <c r="F233" s="10"/>
      <c r="G233" s="10"/>
      <c r="H233" s="10"/>
    </row>
    <row r="234" spans="4:8" ht="15">
      <c r="D234" s="10"/>
      <c r="E234" s="10"/>
      <c r="F234" s="10"/>
      <c r="G234" s="10"/>
      <c r="H234" s="10"/>
    </row>
    <row r="235" spans="4:8" ht="15">
      <c r="D235" s="10"/>
      <c r="E235" s="10"/>
      <c r="F235" s="10"/>
      <c r="G235" s="10"/>
      <c r="H235" s="10"/>
    </row>
    <row r="236" spans="4:8" ht="15">
      <c r="D236" s="10"/>
      <c r="E236" s="10"/>
      <c r="F236" s="10"/>
      <c r="G236" s="10"/>
      <c r="H236" s="10"/>
    </row>
    <row r="237" spans="4:8" ht="15">
      <c r="D237" s="10"/>
      <c r="E237" s="10"/>
      <c r="F237" s="10"/>
      <c r="G237" s="10"/>
      <c r="H237" s="10"/>
    </row>
    <row r="238" spans="4:8" ht="15">
      <c r="D238" s="10"/>
      <c r="E238" s="10"/>
      <c r="F238" s="10"/>
      <c r="G238" s="10"/>
      <c r="H238" s="10"/>
    </row>
    <row r="239" spans="4:8" ht="15">
      <c r="D239" s="10"/>
      <c r="E239" s="10"/>
      <c r="F239" s="10"/>
      <c r="G239" s="10"/>
      <c r="H239" s="10"/>
    </row>
    <row r="240" spans="4:8" ht="15">
      <c r="D240" s="10"/>
      <c r="E240" s="10"/>
      <c r="F240" s="10"/>
      <c r="G240" s="10"/>
      <c r="H240" s="10"/>
    </row>
    <row r="241" spans="4:8" ht="15">
      <c r="D241" s="10"/>
      <c r="E241" s="10"/>
      <c r="F241" s="10"/>
      <c r="G241" s="10"/>
      <c r="H241" s="10"/>
    </row>
    <row r="242" spans="4:8" ht="15">
      <c r="D242" s="10"/>
      <c r="E242" s="10"/>
      <c r="F242" s="10"/>
      <c r="G242" s="10"/>
      <c r="H242" s="10"/>
    </row>
    <row r="243" spans="4:8" ht="15">
      <c r="D243" s="10"/>
      <c r="E243" s="10"/>
      <c r="F243" s="10"/>
      <c r="G243" s="10"/>
      <c r="H243" s="10"/>
    </row>
    <row r="244" spans="4:8" ht="15">
      <c r="D244" s="10"/>
      <c r="E244" s="10"/>
      <c r="F244" s="10"/>
      <c r="G244" s="10"/>
      <c r="H244" s="10"/>
    </row>
    <row r="245" spans="4:8" ht="15">
      <c r="D245" s="10"/>
      <c r="E245" s="10"/>
      <c r="F245" s="10"/>
      <c r="G245" s="10"/>
      <c r="H245" s="10"/>
    </row>
    <row r="246" spans="4:8" ht="15">
      <c r="D246" s="10"/>
      <c r="E246" s="10"/>
      <c r="F246" s="10"/>
      <c r="G246" s="10"/>
      <c r="H246" s="10"/>
    </row>
    <row r="247" spans="4:8" ht="15">
      <c r="D247" s="10"/>
      <c r="E247" s="10"/>
      <c r="F247" s="10"/>
      <c r="G247" s="10"/>
      <c r="H247" s="10"/>
    </row>
    <row r="248" spans="4:8" ht="15">
      <c r="D248" s="10"/>
      <c r="E248" s="10"/>
      <c r="F248" s="10"/>
      <c r="G248" s="10"/>
      <c r="H248" s="10"/>
    </row>
    <row r="249" spans="4:8" ht="15">
      <c r="D249" s="10"/>
      <c r="E249" s="10"/>
      <c r="F249" s="10"/>
      <c r="G249" s="10"/>
      <c r="H249" s="10"/>
    </row>
    <row r="250" spans="4:8" ht="15">
      <c r="D250" s="10"/>
      <c r="E250" s="10"/>
      <c r="F250" s="10"/>
      <c r="G250" s="10"/>
      <c r="H250" s="10"/>
    </row>
    <row r="251" spans="4:8" ht="15">
      <c r="D251" s="10"/>
      <c r="E251" s="10"/>
      <c r="F251" s="10"/>
      <c r="G251" s="10"/>
      <c r="H251" s="10"/>
    </row>
    <row r="252" spans="4:8" ht="15">
      <c r="D252" s="10"/>
      <c r="E252" s="10"/>
      <c r="F252" s="10"/>
      <c r="G252" s="10"/>
      <c r="H252" s="10"/>
    </row>
    <row r="253" spans="4:8" ht="15">
      <c r="D253" s="10"/>
      <c r="E253" s="10"/>
      <c r="F253" s="10"/>
      <c r="G253" s="10"/>
      <c r="H253" s="10"/>
    </row>
    <row r="254" spans="4:8" ht="15">
      <c r="D254" s="10"/>
      <c r="E254" s="10"/>
      <c r="F254" s="10"/>
      <c r="G254" s="10"/>
      <c r="H254" s="10"/>
    </row>
    <row r="255" spans="4:8" ht="15">
      <c r="D255" s="10"/>
      <c r="E255" s="10"/>
      <c r="F255" s="10"/>
      <c r="G255" s="10"/>
      <c r="H255" s="10"/>
    </row>
    <row r="256" spans="4:8" ht="15">
      <c r="D256" s="10"/>
      <c r="E256" s="10"/>
      <c r="F256" s="10"/>
      <c r="G256" s="10"/>
      <c r="H256" s="10"/>
    </row>
    <row r="257" spans="4:8" ht="15">
      <c r="D257" s="10"/>
      <c r="E257" s="10"/>
      <c r="F257" s="10"/>
      <c r="G257" s="10"/>
      <c r="H257" s="10"/>
    </row>
    <row r="258" spans="4:8" ht="15">
      <c r="D258" s="10"/>
      <c r="E258" s="10"/>
      <c r="F258" s="10"/>
      <c r="G258" s="10"/>
      <c r="H258" s="10"/>
    </row>
    <row r="259" spans="4:8" ht="15">
      <c r="D259" s="10"/>
      <c r="E259" s="10"/>
      <c r="F259" s="10"/>
      <c r="G259" s="10"/>
      <c r="H259" s="10"/>
    </row>
    <row r="260" spans="4:8" ht="15">
      <c r="D260" s="10"/>
      <c r="E260" s="10"/>
      <c r="F260" s="10"/>
      <c r="G260" s="10"/>
      <c r="H260" s="10"/>
    </row>
    <row r="261" spans="4:8" ht="15">
      <c r="D261" s="10"/>
      <c r="E261" s="10"/>
      <c r="F261" s="10"/>
      <c r="G261" s="10"/>
      <c r="H261" s="10"/>
    </row>
    <row r="262" spans="4:8" ht="15">
      <c r="D262" s="10"/>
      <c r="E262" s="10"/>
      <c r="F262" s="10"/>
      <c r="G262" s="10"/>
      <c r="H262" s="10"/>
    </row>
    <row r="263" spans="4:8" ht="15">
      <c r="D263" s="10"/>
      <c r="E263" s="10"/>
      <c r="F263" s="10"/>
      <c r="G263" s="10"/>
      <c r="H263" s="10"/>
    </row>
    <row r="264" spans="4:8" ht="15">
      <c r="D264" s="10"/>
      <c r="E264" s="10"/>
      <c r="F264" s="10"/>
      <c r="G264" s="10"/>
      <c r="H264" s="10"/>
    </row>
    <row r="265" spans="4:8" ht="15">
      <c r="D265" s="10"/>
      <c r="E265" s="10"/>
      <c r="F265" s="10"/>
      <c r="G265" s="10"/>
      <c r="H265" s="10"/>
    </row>
    <row r="266" spans="4:8" ht="15">
      <c r="D266" s="10"/>
      <c r="E266" s="10"/>
      <c r="F266" s="10"/>
      <c r="G266" s="10"/>
      <c r="H266" s="10"/>
    </row>
    <row r="267" spans="4:8" ht="15">
      <c r="D267" s="10"/>
      <c r="E267" s="10"/>
      <c r="F267" s="10"/>
      <c r="G267" s="10"/>
      <c r="H267" s="10"/>
    </row>
    <row r="268" spans="4:8" ht="15">
      <c r="D268" s="10"/>
      <c r="E268" s="10"/>
      <c r="F268" s="10"/>
      <c r="G268" s="10"/>
      <c r="H268" s="10"/>
    </row>
    <row r="269" spans="4:8" ht="15">
      <c r="D269" s="10"/>
      <c r="E269" s="10"/>
      <c r="F269" s="10"/>
      <c r="G269" s="10"/>
      <c r="H269" s="10"/>
    </row>
    <row r="270" spans="4:8" ht="15">
      <c r="D270" s="10"/>
      <c r="E270" s="10"/>
      <c r="F270" s="10"/>
      <c r="G270" s="10"/>
      <c r="H270" s="10"/>
    </row>
    <row r="271" spans="4:8" ht="15">
      <c r="D271" s="10"/>
      <c r="E271" s="10"/>
      <c r="F271" s="10"/>
      <c r="G271" s="10"/>
      <c r="H271" s="10"/>
    </row>
    <row r="272" spans="4:8" ht="15">
      <c r="D272" s="10"/>
      <c r="E272" s="10"/>
      <c r="F272" s="10"/>
      <c r="G272" s="10"/>
      <c r="H272" s="10"/>
    </row>
    <row r="273" spans="4:8" ht="15">
      <c r="D273" s="10"/>
      <c r="E273" s="10"/>
      <c r="F273" s="10"/>
      <c r="G273" s="10"/>
      <c r="H273" s="10"/>
    </row>
    <row r="274" spans="4:8" ht="15">
      <c r="D274" s="10"/>
      <c r="E274" s="10"/>
      <c r="F274" s="10"/>
      <c r="G274" s="10"/>
      <c r="H274" s="10"/>
    </row>
    <row r="275" spans="4:8" ht="15">
      <c r="D275" s="10"/>
      <c r="E275" s="10"/>
      <c r="F275" s="10"/>
      <c r="G275" s="10"/>
      <c r="H275" s="10"/>
    </row>
    <row r="276" spans="4:8" ht="15">
      <c r="D276" s="10"/>
      <c r="E276" s="10"/>
      <c r="F276" s="10"/>
      <c r="G276" s="10"/>
      <c r="H276" s="10"/>
    </row>
    <row r="277" spans="4:8" ht="15">
      <c r="D277" s="10"/>
      <c r="E277" s="10"/>
      <c r="F277" s="10"/>
      <c r="G277" s="10"/>
      <c r="H277" s="10"/>
    </row>
    <row r="278" spans="4:8" ht="15">
      <c r="D278" s="10"/>
      <c r="E278" s="10"/>
      <c r="F278" s="10"/>
      <c r="G278" s="10"/>
      <c r="H278" s="10"/>
    </row>
    <row r="279" spans="4:8" ht="15">
      <c r="D279" s="10"/>
      <c r="E279" s="10"/>
      <c r="F279" s="10"/>
      <c r="G279" s="10"/>
      <c r="H279" s="10"/>
    </row>
    <row r="280" spans="4:8" ht="15">
      <c r="D280" s="10"/>
      <c r="E280" s="10"/>
      <c r="F280" s="10"/>
      <c r="G280" s="10"/>
      <c r="H280" s="10"/>
    </row>
    <row r="281" spans="4:8" ht="15">
      <c r="D281" s="10"/>
      <c r="E281" s="10"/>
      <c r="F281" s="10"/>
      <c r="G281" s="10"/>
      <c r="H281" s="10"/>
    </row>
    <row r="282" spans="4:8" ht="15">
      <c r="D282" s="10"/>
      <c r="E282" s="10"/>
      <c r="F282" s="10"/>
      <c r="G282" s="10"/>
      <c r="H282" s="10"/>
    </row>
    <row r="283" spans="4:8" ht="15">
      <c r="D283" s="10"/>
      <c r="E283" s="10"/>
      <c r="F283" s="10"/>
      <c r="G283" s="10"/>
      <c r="H283" s="10"/>
    </row>
    <row r="284" spans="4:8" ht="15">
      <c r="D284" s="10"/>
      <c r="E284" s="10"/>
      <c r="F284" s="10"/>
      <c r="G284" s="10"/>
      <c r="H284" s="10"/>
    </row>
    <row r="285" spans="4:8" ht="15">
      <c r="D285" s="10"/>
      <c r="E285" s="10"/>
      <c r="F285" s="10"/>
      <c r="G285" s="10"/>
      <c r="H285" s="10"/>
    </row>
    <row r="286" spans="4:8" ht="15">
      <c r="D286" s="10"/>
      <c r="E286" s="10"/>
      <c r="F286" s="10"/>
      <c r="G286" s="10"/>
      <c r="H286" s="10"/>
    </row>
    <row r="287" spans="4:8" ht="15">
      <c r="D287" s="10"/>
      <c r="E287" s="10"/>
      <c r="F287" s="10"/>
      <c r="G287" s="10"/>
      <c r="H287" s="10"/>
    </row>
    <row r="288" spans="4:8" ht="15">
      <c r="D288" s="10"/>
      <c r="E288" s="10"/>
      <c r="F288" s="10"/>
      <c r="G288" s="10"/>
      <c r="H288" s="10"/>
    </row>
    <row r="289" spans="4:8" ht="15">
      <c r="D289" s="10"/>
      <c r="E289" s="10"/>
      <c r="F289" s="10"/>
      <c r="G289" s="10"/>
      <c r="H289" s="10"/>
    </row>
    <row r="290" spans="4:8" ht="15">
      <c r="D290" s="10"/>
      <c r="E290" s="10"/>
      <c r="F290" s="10"/>
      <c r="G290" s="10"/>
      <c r="H290" s="10"/>
    </row>
    <row r="291" spans="4:8" ht="15">
      <c r="D291" s="10"/>
      <c r="E291" s="10"/>
      <c r="F291" s="10"/>
      <c r="G291" s="10"/>
      <c r="H291" s="10"/>
    </row>
    <row r="292" spans="4:8" ht="15">
      <c r="D292" s="10"/>
      <c r="E292" s="10"/>
      <c r="F292" s="10"/>
      <c r="G292" s="10"/>
      <c r="H292" s="10"/>
    </row>
    <row r="293" spans="4:8" ht="15">
      <c r="D293" s="10"/>
      <c r="E293" s="10"/>
      <c r="F293" s="10"/>
      <c r="G293" s="10"/>
      <c r="H293" s="10"/>
    </row>
    <row r="294" spans="4:8" ht="15">
      <c r="D294" s="10"/>
      <c r="E294" s="10"/>
      <c r="F294" s="10"/>
      <c r="G294" s="10"/>
      <c r="H294" s="10"/>
    </row>
    <row r="295" spans="4:8" ht="15">
      <c r="D295" s="10"/>
      <c r="E295" s="10"/>
      <c r="F295" s="10"/>
      <c r="G295" s="10"/>
      <c r="H295" s="10"/>
    </row>
    <row r="296" spans="4:8" ht="15">
      <c r="D296" s="10"/>
      <c r="E296" s="10"/>
      <c r="F296" s="10"/>
      <c r="G296" s="10"/>
      <c r="H296" s="10"/>
    </row>
    <row r="297" spans="4:8" ht="15">
      <c r="D297" s="10"/>
      <c r="E297" s="10"/>
      <c r="F297" s="10"/>
      <c r="G297" s="10"/>
      <c r="H297" s="10"/>
    </row>
    <row r="298" spans="4:8" ht="15">
      <c r="D298" s="10"/>
      <c r="E298" s="10"/>
      <c r="F298" s="10"/>
      <c r="G298" s="10"/>
      <c r="H298" s="10"/>
    </row>
    <row r="299" spans="4:8" ht="15">
      <c r="D299" s="10"/>
      <c r="E299" s="10"/>
      <c r="F299" s="10"/>
      <c r="G299" s="10"/>
      <c r="H299" s="10"/>
    </row>
    <row r="300" spans="4:8" ht="15">
      <c r="D300" s="10"/>
      <c r="E300" s="10"/>
      <c r="F300" s="10"/>
      <c r="G300" s="10"/>
      <c r="H300" s="10"/>
    </row>
    <row r="301" spans="4:8" ht="15">
      <c r="D301" s="10"/>
      <c r="E301" s="10"/>
      <c r="F301" s="10"/>
      <c r="G301" s="10"/>
      <c r="H301" s="10"/>
    </row>
    <row r="302" spans="4:8" ht="15">
      <c r="D302" s="10"/>
      <c r="E302" s="10"/>
      <c r="F302" s="10"/>
      <c r="G302" s="10"/>
      <c r="H302" s="10"/>
    </row>
    <row r="303" spans="4:8" ht="15">
      <c r="D303" s="10"/>
      <c r="E303" s="10"/>
      <c r="F303" s="10"/>
      <c r="G303" s="10"/>
      <c r="H303" s="10"/>
    </row>
    <row r="304" spans="4:8" ht="15">
      <c r="D304" s="10"/>
      <c r="E304" s="10"/>
      <c r="F304" s="10"/>
      <c r="G304" s="10"/>
      <c r="H304" s="10"/>
    </row>
    <row r="305" spans="4:8" ht="15">
      <c r="D305" s="10"/>
      <c r="E305" s="10"/>
      <c r="F305" s="10"/>
      <c r="G305" s="10"/>
      <c r="H305" s="10"/>
    </row>
    <row r="306" spans="4:8" ht="15">
      <c r="D306" s="10"/>
      <c r="E306" s="10"/>
      <c r="F306" s="10"/>
      <c r="G306" s="10"/>
      <c r="H306" s="10"/>
    </row>
    <row r="307" spans="4:8" ht="15">
      <c r="D307" s="10"/>
      <c r="E307" s="10"/>
      <c r="F307" s="10"/>
      <c r="G307" s="10"/>
      <c r="H307" s="10"/>
    </row>
    <row r="308" spans="4:8" ht="15">
      <c r="D308" s="10"/>
      <c r="E308" s="10"/>
      <c r="F308" s="10"/>
      <c r="G308" s="10"/>
      <c r="H308" s="10"/>
    </row>
    <row r="309" spans="4:8" ht="15">
      <c r="D309" s="10"/>
      <c r="E309" s="10"/>
      <c r="F309" s="10"/>
      <c r="G309" s="10"/>
      <c r="H309" s="10"/>
    </row>
    <row r="310" spans="4:8" ht="15">
      <c r="D310" s="10"/>
      <c r="E310" s="10"/>
      <c r="F310" s="10"/>
      <c r="G310" s="10"/>
      <c r="H310" s="10"/>
    </row>
    <row r="311" spans="4:8" ht="15">
      <c r="D311" s="10"/>
      <c r="E311" s="10"/>
      <c r="F311" s="10"/>
      <c r="G311" s="10"/>
      <c r="H311" s="10"/>
    </row>
    <row r="312" spans="4:8" ht="15">
      <c r="D312" s="10"/>
      <c r="E312" s="10"/>
      <c r="F312" s="10"/>
      <c r="G312" s="10"/>
      <c r="H312" s="10"/>
    </row>
    <row r="313" spans="4:8" ht="15">
      <c r="D313" s="10"/>
      <c r="E313" s="10"/>
      <c r="F313" s="10"/>
      <c r="G313" s="10"/>
      <c r="H313" s="10"/>
    </row>
    <row r="314" spans="4:8" ht="15">
      <c r="D314" s="10"/>
      <c r="E314" s="10"/>
      <c r="F314" s="10"/>
      <c r="G314" s="10"/>
      <c r="H314" s="10"/>
    </row>
    <row r="315" spans="4:8" ht="15">
      <c r="D315" s="10"/>
      <c r="E315" s="10"/>
      <c r="F315" s="10"/>
      <c r="G315" s="10"/>
      <c r="H315" s="10"/>
    </row>
    <row r="316" spans="4:8" ht="15">
      <c r="D316" s="10"/>
      <c r="E316" s="10"/>
      <c r="F316" s="10"/>
      <c r="G316" s="10"/>
      <c r="H316" s="10"/>
    </row>
    <row r="317" spans="4:8" ht="15">
      <c r="D317" s="10"/>
      <c r="E317" s="10"/>
      <c r="F317" s="10"/>
      <c r="G317" s="10"/>
      <c r="H317" s="10"/>
    </row>
    <row r="318" spans="4:8" ht="15">
      <c r="D318" s="10"/>
      <c r="E318" s="10"/>
      <c r="F318" s="10"/>
      <c r="G318" s="10"/>
      <c r="H318" s="10"/>
    </row>
    <row r="319" spans="4:8" ht="15">
      <c r="D319" s="10"/>
      <c r="E319" s="10"/>
      <c r="F319" s="10"/>
      <c r="G319" s="10"/>
      <c r="H319" s="10"/>
    </row>
    <row r="320" spans="4:8" ht="15">
      <c r="D320" s="10"/>
      <c r="E320" s="10"/>
      <c r="F320" s="10"/>
      <c r="G320" s="10"/>
      <c r="H320" s="10"/>
    </row>
    <row r="321" spans="4:8" ht="15">
      <c r="D321" s="10"/>
      <c r="E321" s="10"/>
      <c r="F321" s="10"/>
      <c r="G321" s="10"/>
      <c r="H321" s="10"/>
    </row>
    <row r="322" spans="4:8" ht="15">
      <c r="D322" s="10"/>
      <c r="E322" s="10"/>
      <c r="F322" s="10"/>
      <c r="G322" s="10"/>
      <c r="H322" s="10"/>
    </row>
    <row r="323" spans="4:8" ht="15">
      <c r="D323" s="10"/>
      <c r="E323" s="10"/>
      <c r="F323" s="10"/>
      <c r="G323" s="10"/>
      <c r="H323" s="10"/>
    </row>
    <row r="324" spans="4:8" ht="15">
      <c r="D324" s="10"/>
      <c r="E324" s="10"/>
      <c r="F324" s="10"/>
      <c r="G324" s="10"/>
      <c r="H324" s="10"/>
    </row>
    <row r="325" spans="4:8" ht="15">
      <c r="D325" s="10"/>
      <c r="E325" s="10"/>
      <c r="F325" s="10"/>
      <c r="G325" s="10"/>
      <c r="H325" s="10"/>
    </row>
    <row r="326" spans="4:8" ht="15">
      <c r="D326" s="10"/>
      <c r="E326" s="10"/>
      <c r="F326" s="10"/>
      <c r="G326" s="10"/>
      <c r="H326" s="10"/>
    </row>
    <row r="327" spans="4:8" ht="15">
      <c r="D327" s="10"/>
      <c r="E327" s="10"/>
      <c r="F327" s="10"/>
      <c r="G327" s="10"/>
      <c r="H327" s="10"/>
    </row>
    <row r="328" spans="4:8" ht="15">
      <c r="D328" s="10"/>
      <c r="E328" s="10"/>
      <c r="F328" s="10"/>
      <c r="G328" s="10"/>
      <c r="H328" s="10"/>
    </row>
    <row r="329" spans="4:8" ht="15">
      <c r="D329" s="10"/>
      <c r="E329" s="10"/>
      <c r="F329" s="10"/>
      <c r="G329" s="10"/>
      <c r="H329" s="10"/>
    </row>
    <row r="330" spans="4:8" ht="15">
      <c r="D330" s="10"/>
      <c r="E330" s="10"/>
      <c r="F330" s="10"/>
      <c r="G330" s="10"/>
      <c r="H330" s="10"/>
    </row>
    <row r="331" spans="4:8" ht="15">
      <c r="D331" s="10"/>
      <c r="E331" s="10"/>
      <c r="F331" s="10"/>
      <c r="G331" s="10"/>
      <c r="H331" s="10"/>
    </row>
    <row r="332" spans="4:8" ht="15">
      <c r="D332" s="10"/>
      <c r="E332" s="10"/>
      <c r="F332" s="10"/>
      <c r="G332" s="10"/>
      <c r="H332" s="10"/>
    </row>
    <row r="333" spans="4:8" ht="15">
      <c r="D333" s="10"/>
      <c r="E333" s="10"/>
      <c r="F333" s="10"/>
      <c r="G333" s="10"/>
      <c r="H333" s="10"/>
    </row>
    <row r="334" spans="4:8" ht="15">
      <c r="D334" s="10"/>
      <c r="E334" s="10"/>
      <c r="F334" s="10"/>
      <c r="G334" s="10"/>
      <c r="H334" s="10"/>
    </row>
    <row r="335" spans="4:8" ht="15">
      <c r="D335" s="10"/>
      <c r="E335" s="10"/>
      <c r="F335" s="10"/>
      <c r="G335" s="10"/>
      <c r="H335" s="10"/>
    </row>
    <row r="336" spans="4:8" ht="15">
      <c r="D336" s="10"/>
      <c r="E336" s="10"/>
      <c r="F336" s="10"/>
      <c r="G336" s="10"/>
      <c r="H336" s="10"/>
    </row>
    <row r="337" spans="4:8" ht="15">
      <c r="D337" s="10"/>
      <c r="E337" s="10"/>
      <c r="F337" s="10"/>
      <c r="G337" s="10"/>
      <c r="H337" s="10"/>
    </row>
    <row r="338" spans="4:8" ht="15">
      <c r="D338" s="10"/>
      <c r="E338" s="10"/>
      <c r="F338" s="10"/>
      <c r="G338" s="10"/>
      <c r="H338" s="10"/>
    </row>
    <row r="339" spans="4:8" ht="15">
      <c r="D339" s="10"/>
      <c r="E339" s="10"/>
      <c r="F339" s="10"/>
      <c r="G339" s="10"/>
      <c r="H339" s="10"/>
    </row>
    <row r="340" spans="4:8" ht="15">
      <c r="D340" s="10"/>
      <c r="E340" s="10"/>
      <c r="F340" s="10"/>
      <c r="G340" s="10"/>
      <c r="H340" s="10"/>
    </row>
    <row r="341" spans="4:8" ht="15">
      <c r="D341" s="10"/>
      <c r="E341" s="10"/>
      <c r="F341" s="10"/>
      <c r="G341" s="10"/>
      <c r="H341" s="10"/>
    </row>
    <row r="342" spans="4:8" ht="15">
      <c r="D342" s="10"/>
      <c r="E342" s="10"/>
      <c r="F342" s="10"/>
      <c r="G342" s="10"/>
      <c r="H342" s="10"/>
    </row>
    <row r="343" spans="4:8" ht="15">
      <c r="D343" s="10"/>
      <c r="E343" s="10"/>
      <c r="F343" s="10"/>
      <c r="G343" s="10"/>
      <c r="H343" s="10"/>
    </row>
    <row r="344" spans="4:8" ht="15">
      <c r="D344" s="10"/>
      <c r="E344" s="10"/>
      <c r="F344" s="10"/>
      <c r="G344" s="10"/>
      <c r="H344" s="10"/>
    </row>
    <row r="345" spans="4:8" ht="15">
      <c r="D345" s="10"/>
      <c r="E345" s="10"/>
      <c r="F345" s="10"/>
      <c r="G345" s="10"/>
      <c r="H345" s="10"/>
    </row>
    <row r="346" spans="4:8" ht="15">
      <c r="D346" s="10"/>
      <c r="E346" s="10"/>
      <c r="F346" s="10"/>
      <c r="G346" s="10"/>
      <c r="H346" s="10"/>
    </row>
    <row r="347" spans="4:8" ht="15">
      <c r="D347" s="10"/>
      <c r="E347" s="10"/>
      <c r="F347" s="10"/>
      <c r="G347" s="10"/>
      <c r="H347" s="10"/>
    </row>
    <row r="348" spans="4:8" ht="15">
      <c r="D348" s="10"/>
      <c r="E348" s="10"/>
      <c r="F348" s="10"/>
      <c r="G348" s="10"/>
      <c r="H348" s="10"/>
    </row>
    <row r="349" spans="4:8" ht="15">
      <c r="D349" s="10"/>
      <c r="E349" s="10"/>
      <c r="F349" s="10"/>
      <c r="G349" s="10"/>
      <c r="H349" s="10"/>
    </row>
    <row r="350" spans="4:8" ht="15">
      <c r="D350" s="10"/>
      <c r="E350" s="10"/>
      <c r="F350" s="10"/>
      <c r="G350" s="10"/>
      <c r="H350" s="10"/>
    </row>
    <row r="351" spans="4:8" ht="15">
      <c r="D351" s="10"/>
      <c r="E351" s="10"/>
      <c r="F351" s="10"/>
      <c r="G351" s="10"/>
      <c r="H351" s="10"/>
    </row>
    <row r="352" spans="4:8" ht="15">
      <c r="D352" s="10"/>
      <c r="E352" s="10"/>
      <c r="F352" s="10"/>
      <c r="G352" s="10"/>
      <c r="H352" s="10"/>
    </row>
    <row r="353" spans="4:8" ht="15">
      <c r="D353" s="10"/>
      <c r="E353" s="10"/>
      <c r="F353" s="10"/>
      <c r="G353" s="10"/>
      <c r="H353" s="10"/>
    </row>
    <row r="354" spans="4:8" ht="15">
      <c r="D354" s="10"/>
      <c r="E354" s="10"/>
      <c r="F354" s="10"/>
      <c r="G354" s="10"/>
      <c r="H354" s="10"/>
    </row>
    <row r="355" spans="4:8" ht="15">
      <c r="D355" s="10"/>
      <c r="E355" s="10"/>
      <c r="F355" s="10"/>
      <c r="G355" s="10"/>
      <c r="H355" s="10"/>
    </row>
    <row r="356" spans="4:8" ht="15">
      <c r="D356" s="10"/>
      <c r="E356" s="10"/>
      <c r="F356" s="10"/>
      <c r="G356" s="10"/>
      <c r="H356" s="10"/>
    </row>
    <row r="357" spans="4:8" ht="15">
      <c r="D357" s="10"/>
      <c r="E357" s="10"/>
      <c r="F357" s="10"/>
      <c r="G357" s="10"/>
      <c r="H357" s="10"/>
    </row>
    <row r="358" spans="4:8" ht="15">
      <c r="D358" s="10"/>
      <c r="E358" s="10"/>
      <c r="F358" s="10"/>
      <c r="G358" s="10"/>
      <c r="H358" s="10"/>
    </row>
    <row r="359" spans="4:8" ht="15">
      <c r="D359" s="10"/>
      <c r="E359" s="10"/>
      <c r="F359" s="10"/>
      <c r="G359" s="10"/>
      <c r="H359" s="10"/>
    </row>
    <row r="360" spans="4:8" ht="15">
      <c r="D360" s="10"/>
      <c r="E360" s="10"/>
      <c r="F360" s="10"/>
      <c r="G360" s="10"/>
      <c r="H360" s="10"/>
    </row>
    <row r="361" spans="4:8" ht="15">
      <c r="D361" s="10"/>
      <c r="E361" s="10"/>
      <c r="F361" s="10"/>
      <c r="G361" s="10"/>
      <c r="H361" s="10"/>
    </row>
    <row r="362" spans="4:8" ht="15">
      <c r="D362" s="10"/>
      <c r="E362" s="10"/>
      <c r="F362" s="10"/>
      <c r="G362" s="10"/>
      <c r="H362" s="10"/>
    </row>
    <row r="363" spans="4:8" ht="15">
      <c r="D363" s="10"/>
      <c r="E363" s="10"/>
      <c r="F363" s="10"/>
      <c r="G363" s="10"/>
      <c r="H363" s="10"/>
    </row>
    <row r="364" spans="4:8" ht="15">
      <c r="D364" s="10"/>
      <c r="E364" s="10"/>
      <c r="F364" s="10"/>
      <c r="G364" s="10"/>
      <c r="H364" s="10"/>
    </row>
    <row r="365" spans="4:8" ht="15">
      <c r="D365" s="10"/>
      <c r="E365" s="10"/>
      <c r="F365" s="10"/>
      <c r="G365" s="10"/>
      <c r="H365" s="10"/>
    </row>
    <row r="366" spans="4:8" ht="15">
      <c r="D366" s="10"/>
      <c r="E366" s="10"/>
      <c r="F366" s="10"/>
      <c r="G366" s="10"/>
      <c r="H366" s="10"/>
    </row>
    <row r="367" spans="4:8" ht="15">
      <c r="D367" s="10"/>
      <c r="E367" s="10"/>
      <c r="F367" s="10"/>
      <c r="G367" s="10"/>
      <c r="H367" s="10"/>
    </row>
    <row r="368" spans="4:8" ht="15">
      <c r="D368" s="10"/>
      <c r="E368" s="10"/>
      <c r="F368" s="10"/>
      <c r="G368" s="10"/>
      <c r="H368" s="10"/>
    </row>
    <row r="369" spans="4:8" ht="15">
      <c r="D369" s="10"/>
      <c r="E369" s="10"/>
      <c r="F369" s="10"/>
      <c r="G369" s="10"/>
      <c r="H369" s="10"/>
    </row>
    <row r="370" spans="4:8" ht="15">
      <c r="D370" s="10"/>
      <c r="E370" s="10"/>
      <c r="F370" s="10"/>
      <c r="G370" s="10"/>
      <c r="H370" s="10"/>
    </row>
    <row r="371" spans="4:8" ht="15">
      <c r="D371" s="10"/>
      <c r="E371" s="10"/>
      <c r="F371" s="10"/>
      <c r="G371" s="10"/>
      <c r="H371" s="10"/>
    </row>
    <row r="372" spans="4:8" ht="15">
      <c r="D372" s="10"/>
      <c r="E372" s="10"/>
      <c r="F372" s="10"/>
      <c r="G372" s="10"/>
      <c r="H372" s="10"/>
    </row>
    <row r="373" spans="4:8" ht="15">
      <c r="D373" s="10"/>
      <c r="E373" s="10"/>
      <c r="F373" s="10"/>
      <c r="G373" s="10"/>
      <c r="H373" s="10"/>
    </row>
    <row r="374" spans="4:8" ht="15">
      <c r="D374" s="10"/>
      <c r="E374" s="10"/>
      <c r="F374" s="10"/>
      <c r="G374" s="10"/>
      <c r="H374" s="10"/>
    </row>
    <row r="375" spans="4:8" ht="15">
      <c r="D375" s="10"/>
      <c r="E375" s="10"/>
      <c r="F375" s="10"/>
      <c r="G375" s="10"/>
      <c r="H375" s="10"/>
    </row>
    <row r="376" spans="4:8" ht="15">
      <c r="D376" s="10"/>
      <c r="E376" s="10"/>
      <c r="F376" s="10"/>
      <c r="G376" s="10"/>
      <c r="H376" s="10"/>
    </row>
    <row r="377" spans="4:8" ht="15">
      <c r="D377" s="10"/>
      <c r="E377" s="10"/>
      <c r="F377" s="10"/>
      <c r="G377" s="10"/>
      <c r="H377" s="10"/>
    </row>
    <row r="378" spans="4:8" ht="15">
      <c r="D378" s="10"/>
      <c r="E378" s="10"/>
      <c r="F378" s="10"/>
      <c r="G378" s="10"/>
      <c r="H378" s="10"/>
    </row>
    <row r="379" spans="4:8" ht="15">
      <c r="D379" s="10"/>
      <c r="E379" s="10"/>
      <c r="F379" s="10"/>
      <c r="G379" s="10"/>
      <c r="H379" s="10"/>
    </row>
    <row r="380" spans="4:8" ht="15">
      <c r="D380" s="10"/>
      <c r="E380" s="10"/>
      <c r="F380" s="10"/>
      <c r="G380" s="10"/>
      <c r="H380" s="10"/>
    </row>
    <row r="381" spans="4:8" ht="15">
      <c r="D381" s="10"/>
      <c r="E381" s="10"/>
      <c r="F381" s="10"/>
      <c r="G381" s="10"/>
      <c r="H381" s="10"/>
    </row>
    <row r="382" spans="4:8" ht="15">
      <c r="D382" s="10"/>
      <c r="E382" s="10"/>
      <c r="F382" s="10"/>
      <c r="G382" s="10"/>
      <c r="H382" s="10"/>
    </row>
    <row r="383" spans="4:8" ht="15">
      <c r="D383" s="10"/>
      <c r="E383" s="10"/>
      <c r="F383" s="10"/>
      <c r="G383" s="10"/>
      <c r="H383" s="10"/>
    </row>
    <row r="384" spans="4:8" ht="15">
      <c r="D384" s="10"/>
      <c r="E384" s="10"/>
      <c r="F384" s="10"/>
      <c r="G384" s="10"/>
      <c r="H384" s="10"/>
    </row>
    <row r="385" spans="4:8" ht="15">
      <c r="D385" s="10"/>
      <c r="E385" s="10"/>
      <c r="F385" s="10"/>
      <c r="G385" s="10"/>
      <c r="H385" s="10"/>
    </row>
    <row r="386" spans="4:8" ht="15">
      <c r="D386" s="10"/>
      <c r="E386" s="10"/>
      <c r="F386" s="10"/>
      <c r="G386" s="10"/>
      <c r="H386" s="10"/>
    </row>
    <row r="387" spans="4:8" ht="15">
      <c r="D387" s="10"/>
      <c r="E387" s="10"/>
      <c r="F387" s="10"/>
      <c r="G387" s="10"/>
      <c r="H387" s="10"/>
    </row>
    <row r="388" spans="4:8" ht="15">
      <c r="D388" s="10"/>
      <c r="E388" s="10"/>
      <c r="F388" s="10"/>
      <c r="G388" s="10"/>
      <c r="H388" s="10"/>
    </row>
    <row r="389" spans="4:8" ht="15">
      <c r="D389" s="10"/>
      <c r="E389" s="10"/>
      <c r="F389" s="10"/>
      <c r="G389" s="10"/>
      <c r="H389" s="10"/>
    </row>
    <row r="390" spans="4:8" ht="15">
      <c r="D390" s="10"/>
      <c r="E390" s="10"/>
      <c r="F390" s="10"/>
      <c r="G390" s="10"/>
      <c r="H390" s="10"/>
    </row>
    <row r="391" spans="4:8" ht="15">
      <c r="D391" s="10"/>
      <c r="E391" s="10"/>
      <c r="F391" s="10"/>
      <c r="G391" s="10"/>
      <c r="H391" s="10"/>
    </row>
    <row r="392" spans="4:8" ht="15">
      <c r="D392" s="10"/>
      <c r="E392" s="10"/>
      <c r="F392" s="10"/>
      <c r="G392" s="10"/>
      <c r="H392" s="10"/>
    </row>
    <row r="393" spans="4:8" ht="15">
      <c r="D393" s="10"/>
      <c r="E393" s="10"/>
      <c r="F393" s="10"/>
      <c r="G393" s="10"/>
      <c r="H393" s="10"/>
    </row>
    <row r="394" spans="4:8" ht="15">
      <c r="D394" s="10"/>
      <c r="E394" s="10"/>
      <c r="F394" s="10"/>
      <c r="G394" s="10"/>
      <c r="H394" s="10"/>
    </row>
    <row r="395" spans="4:8" ht="15">
      <c r="D395" s="10"/>
      <c r="E395" s="10"/>
      <c r="F395" s="10"/>
      <c r="G395" s="10"/>
      <c r="H395" s="10"/>
    </row>
    <row r="396" spans="4:8" ht="15">
      <c r="D396" s="10"/>
      <c r="E396" s="10"/>
      <c r="F396" s="10"/>
      <c r="G396" s="10"/>
      <c r="H396" s="10"/>
    </row>
    <row r="397" spans="4:8" ht="15">
      <c r="D397" s="10"/>
      <c r="E397" s="10"/>
      <c r="F397" s="10"/>
      <c r="G397" s="10"/>
      <c r="H397" s="10"/>
    </row>
    <row r="398" spans="4:8" ht="15">
      <c r="D398" s="10"/>
      <c r="E398" s="10"/>
      <c r="F398" s="10"/>
      <c r="G398" s="10"/>
      <c r="H398" s="10"/>
    </row>
    <row r="399" spans="4:8" ht="15">
      <c r="D399" s="10"/>
      <c r="E399" s="10"/>
      <c r="F399" s="10"/>
      <c r="G399" s="10"/>
      <c r="H399" s="10"/>
    </row>
    <row r="400" spans="4:8" ht="15">
      <c r="D400" s="10"/>
      <c r="E400" s="10"/>
      <c r="F400" s="10"/>
      <c r="G400" s="10"/>
      <c r="H400" s="10"/>
    </row>
    <row r="401" spans="4:8" ht="15">
      <c r="D401" s="10"/>
      <c r="E401" s="10"/>
      <c r="F401" s="10"/>
      <c r="G401" s="10"/>
      <c r="H401" s="10"/>
    </row>
    <row r="402" spans="4:8" ht="15">
      <c r="D402" s="10"/>
      <c r="E402" s="10"/>
      <c r="F402" s="10"/>
      <c r="G402" s="10"/>
      <c r="H402" s="10"/>
    </row>
    <row r="403" spans="4:8" ht="15">
      <c r="D403" s="10"/>
      <c r="E403" s="10"/>
      <c r="F403" s="10"/>
      <c r="G403" s="10"/>
      <c r="H403" s="10"/>
    </row>
    <row r="404" spans="4:8" ht="15">
      <c r="D404" s="10"/>
      <c r="E404" s="10"/>
      <c r="F404" s="10"/>
      <c r="G404" s="10"/>
      <c r="H404" s="10"/>
    </row>
    <row r="405" spans="4:8" ht="15">
      <c r="D405" s="10"/>
      <c r="E405" s="10"/>
      <c r="F405" s="10"/>
      <c r="G405" s="10"/>
      <c r="H405" s="10"/>
    </row>
    <row r="406" spans="4:8" ht="15">
      <c r="D406" s="10"/>
      <c r="E406" s="10"/>
      <c r="F406" s="10"/>
      <c r="G406" s="10"/>
      <c r="H406" s="10"/>
    </row>
    <row r="407" spans="4:8" ht="15">
      <c r="D407" s="10"/>
      <c r="E407" s="10"/>
      <c r="F407" s="10"/>
      <c r="G407" s="10"/>
      <c r="H407" s="10"/>
    </row>
    <row r="408" spans="4:8" ht="15">
      <c r="D408" s="10"/>
      <c r="E408" s="10"/>
      <c r="F408" s="10"/>
      <c r="G408" s="10"/>
      <c r="H408" s="10"/>
    </row>
    <row r="409" spans="4:8" ht="15">
      <c r="D409" s="10"/>
      <c r="E409" s="10"/>
      <c r="F409" s="10"/>
      <c r="G409" s="10"/>
      <c r="H409" s="10"/>
    </row>
    <row r="410" spans="4:8" ht="15">
      <c r="D410" s="10"/>
      <c r="E410" s="10"/>
      <c r="F410" s="10"/>
      <c r="G410" s="10"/>
      <c r="H410" s="10"/>
    </row>
    <row r="411" spans="4:8" ht="15">
      <c r="D411" s="10"/>
      <c r="E411" s="10"/>
      <c r="F411" s="10"/>
      <c r="G411" s="10"/>
      <c r="H411" s="10"/>
    </row>
    <row r="412" spans="4:8" ht="15">
      <c r="D412" s="10"/>
      <c r="E412" s="10"/>
      <c r="F412" s="10"/>
      <c r="G412" s="10"/>
      <c r="H412" s="10"/>
    </row>
    <row r="413" spans="4:8" ht="15">
      <c r="D413" s="10"/>
      <c r="E413" s="10"/>
      <c r="F413" s="10"/>
      <c r="G413" s="10"/>
      <c r="H413" s="10"/>
    </row>
    <row r="414" spans="4:8" ht="15">
      <c r="D414" s="10"/>
      <c r="E414" s="10"/>
      <c r="F414" s="10"/>
      <c r="G414" s="10"/>
      <c r="H414" s="10"/>
    </row>
    <row r="415" spans="4:8" ht="15">
      <c r="D415" s="10"/>
      <c r="E415" s="10"/>
      <c r="F415" s="10"/>
      <c r="G415" s="10"/>
      <c r="H415" s="10"/>
    </row>
    <row r="416" spans="4:8" ht="15">
      <c r="D416" s="10"/>
      <c r="E416" s="10"/>
      <c r="F416" s="10"/>
      <c r="G416" s="10"/>
      <c r="H416" s="10"/>
    </row>
    <row r="417" spans="4:8" ht="15">
      <c r="D417" s="10"/>
      <c r="E417" s="10"/>
      <c r="F417" s="10"/>
      <c r="G417" s="10"/>
      <c r="H417" s="10"/>
    </row>
    <row r="418" spans="4:8" ht="15">
      <c r="D418" s="10"/>
      <c r="E418" s="10"/>
      <c r="F418" s="10"/>
      <c r="G418" s="10"/>
      <c r="H418" s="10"/>
    </row>
    <row r="419" spans="4:8" ht="15">
      <c r="D419" s="10"/>
      <c r="E419" s="10"/>
      <c r="F419" s="10"/>
      <c r="G419" s="10"/>
      <c r="H419" s="10"/>
    </row>
    <row r="420" spans="4:8" ht="15">
      <c r="D420" s="10"/>
      <c r="E420" s="10"/>
      <c r="F420" s="10"/>
      <c r="G420" s="10"/>
      <c r="H420" s="10"/>
    </row>
    <row r="421" spans="4:8" ht="15">
      <c r="D421" s="10"/>
      <c r="E421" s="10"/>
      <c r="F421" s="10"/>
      <c r="G421" s="10"/>
      <c r="H421" s="10"/>
    </row>
    <row r="422" spans="4:8" ht="15">
      <c r="D422" s="10"/>
      <c r="E422" s="10"/>
      <c r="F422" s="10"/>
      <c r="G422" s="10"/>
      <c r="H422" s="10"/>
    </row>
    <row r="423" spans="4:8" ht="15">
      <c r="D423" s="10"/>
      <c r="E423" s="10"/>
      <c r="F423" s="10"/>
      <c r="G423" s="10"/>
      <c r="H423" s="10"/>
    </row>
    <row r="424" spans="4:8" ht="15">
      <c r="D424" s="10"/>
      <c r="E424" s="10"/>
      <c r="F424" s="10"/>
      <c r="G424" s="10"/>
      <c r="H424" s="10"/>
    </row>
    <row r="425" spans="4:8" ht="15">
      <c r="D425" s="10"/>
      <c r="E425" s="10"/>
      <c r="F425" s="10"/>
      <c r="G425" s="10"/>
      <c r="H425" s="10"/>
    </row>
    <row r="426" spans="4:8" ht="15">
      <c r="D426" s="10"/>
      <c r="E426" s="10"/>
      <c r="F426" s="10"/>
      <c r="G426" s="10"/>
      <c r="H426" s="10"/>
    </row>
    <row r="427" spans="4:8" ht="15">
      <c r="D427" s="10"/>
      <c r="E427" s="10"/>
      <c r="F427" s="10"/>
      <c r="G427" s="10"/>
      <c r="H427" s="10"/>
    </row>
    <row r="428" spans="4:8" ht="15">
      <c r="D428" s="10"/>
      <c r="E428" s="10"/>
      <c r="F428" s="10"/>
      <c r="G428" s="10"/>
      <c r="H428" s="10"/>
    </row>
    <row r="429" spans="4:8" ht="15">
      <c r="D429" s="10"/>
      <c r="E429" s="10"/>
      <c r="F429" s="10"/>
      <c r="G429" s="10"/>
      <c r="H429" s="10"/>
    </row>
    <row r="430" spans="4:8" ht="15">
      <c r="D430" s="10"/>
      <c r="E430" s="10"/>
      <c r="F430" s="10"/>
      <c r="G430" s="10"/>
      <c r="H430" s="10"/>
    </row>
    <row r="431" spans="4:8" ht="15">
      <c r="D431" s="10"/>
      <c r="E431" s="10"/>
      <c r="F431" s="10"/>
      <c r="G431" s="10"/>
      <c r="H431" s="10"/>
    </row>
    <row r="432" spans="4:8" ht="15">
      <c r="D432" s="10"/>
      <c r="E432" s="10"/>
      <c r="F432" s="10"/>
      <c r="G432" s="10"/>
      <c r="H432" s="10"/>
    </row>
    <row r="433" spans="4:8" ht="15">
      <c r="D433" s="10"/>
      <c r="E433" s="10"/>
      <c r="F433" s="10"/>
      <c r="G433" s="10"/>
      <c r="H433" s="10"/>
    </row>
    <row r="434" spans="4:8" ht="15">
      <c r="D434" s="10"/>
      <c r="E434" s="10"/>
      <c r="F434" s="10"/>
      <c r="G434" s="10"/>
      <c r="H434" s="10"/>
    </row>
    <row r="435" spans="4:8" ht="15">
      <c r="D435" s="10"/>
      <c r="E435" s="10"/>
      <c r="F435" s="10"/>
      <c r="G435" s="10"/>
      <c r="H435" s="10"/>
    </row>
    <row r="436" spans="4:8" ht="15">
      <c r="D436" s="10"/>
      <c r="E436" s="10"/>
      <c r="F436" s="10"/>
      <c r="G436" s="10"/>
      <c r="H436" s="10"/>
    </row>
    <row r="437" spans="4:8" ht="15">
      <c r="D437" s="10"/>
      <c r="E437" s="10"/>
      <c r="F437" s="10"/>
      <c r="G437" s="10"/>
      <c r="H437" s="10"/>
    </row>
    <row r="438" spans="4:8" ht="15">
      <c r="D438" s="10"/>
      <c r="E438" s="10"/>
      <c r="F438" s="10"/>
      <c r="G438" s="10"/>
      <c r="H438" s="10"/>
    </row>
    <row r="439" spans="4:8" ht="15">
      <c r="D439" s="10"/>
      <c r="E439" s="10"/>
      <c r="F439" s="10"/>
      <c r="G439" s="10"/>
      <c r="H439" s="10"/>
    </row>
    <row r="440" spans="4:8" ht="15">
      <c r="D440" s="10"/>
      <c r="E440" s="10"/>
      <c r="F440" s="10"/>
      <c r="G440" s="10"/>
      <c r="H440" s="10"/>
    </row>
    <row r="441" spans="4:8" ht="15">
      <c r="D441" s="10"/>
      <c r="E441" s="10"/>
      <c r="F441" s="10"/>
      <c r="G441" s="10"/>
      <c r="H441" s="10"/>
    </row>
    <row r="442" spans="4:8" ht="15">
      <c r="D442" s="10"/>
      <c r="E442" s="10"/>
      <c r="F442" s="10"/>
      <c r="G442" s="10"/>
      <c r="H442" s="10"/>
    </row>
    <row r="443" spans="4:8" ht="15">
      <c r="D443" s="10"/>
      <c r="E443" s="10"/>
      <c r="F443" s="10"/>
      <c r="G443" s="10"/>
      <c r="H443" s="10"/>
    </row>
    <row r="444" spans="4:8" ht="15">
      <c r="D444" s="10"/>
      <c r="E444" s="10"/>
      <c r="F444" s="10"/>
      <c r="G444" s="10"/>
      <c r="H444" s="10"/>
    </row>
    <row r="445" spans="4:8" ht="15">
      <c r="D445" s="10"/>
      <c r="E445" s="10"/>
      <c r="F445" s="10"/>
      <c r="G445" s="10"/>
      <c r="H445" s="10"/>
    </row>
    <row r="446" spans="4:8" ht="15">
      <c r="D446" s="10"/>
      <c r="E446" s="10"/>
      <c r="F446" s="10"/>
      <c r="G446" s="10"/>
      <c r="H446" s="10"/>
    </row>
    <row r="447" spans="4:8" ht="15">
      <c r="D447" s="10"/>
      <c r="E447" s="10"/>
      <c r="F447" s="10"/>
      <c r="G447" s="10"/>
      <c r="H447" s="10"/>
    </row>
    <row r="448" spans="4:8" ht="15">
      <c r="D448" s="10"/>
      <c r="E448" s="10"/>
      <c r="F448" s="10"/>
      <c r="G448" s="10"/>
      <c r="H448" s="10"/>
    </row>
    <row r="449" spans="4:8" ht="15">
      <c r="D449" s="10"/>
      <c r="E449" s="10"/>
      <c r="F449" s="10"/>
      <c r="G449" s="10"/>
      <c r="H449" s="10"/>
    </row>
    <row r="450" spans="4:8" ht="15">
      <c r="D450" s="10"/>
      <c r="E450" s="10"/>
      <c r="F450" s="10"/>
      <c r="G450" s="10"/>
      <c r="H450" s="10"/>
    </row>
    <row r="451" spans="4:8" ht="15">
      <c r="D451" s="10"/>
      <c r="E451" s="10"/>
      <c r="F451" s="10"/>
      <c r="G451" s="10"/>
      <c r="H451" s="10"/>
    </row>
    <row r="452" spans="4:8" ht="15">
      <c r="D452" s="10"/>
      <c r="E452" s="10"/>
      <c r="F452" s="10"/>
      <c r="G452" s="10"/>
      <c r="H452" s="10"/>
    </row>
    <row r="453" spans="4:8" ht="15">
      <c r="D453" s="10"/>
      <c r="E453" s="10"/>
      <c r="F453" s="10"/>
      <c r="G453" s="10"/>
      <c r="H453" s="10"/>
    </row>
    <row r="454" spans="4:8" ht="15">
      <c r="D454" s="10"/>
      <c r="E454" s="10"/>
      <c r="F454" s="10"/>
      <c r="G454" s="10"/>
      <c r="H454" s="10"/>
    </row>
    <row r="455" spans="4:8" ht="15">
      <c r="D455" s="10"/>
      <c r="E455" s="10"/>
      <c r="F455" s="10"/>
      <c r="G455" s="10"/>
      <c r="H455" s="10"/>
    </row>
    <row r="456" spans="4:8" ht="15">
      <c r="D456" s="10"/>
      <c r="E456" s="10"/>
      <c r="F456" s="10"/>
      <c r="G456" s="10"/>
      <c r="H456" s="10"/>
    </row>
    <row r="457" spans="4:8" ht="15">
      <c r="D457" s="10"/>
      <c r="E457" s="10"/>
      <c r="F457" s="10"/>
      <c r="G457" s="10"/>
      <c r="H457" s="10"/>
    </row>
    <row r="458" spans="4:8" ht="15">
      <c r="D458" s="10"/>
      <c r="E458" s="10"/>
      <c r="F458" s="10"/>
      <c r="G458" s="10"/>
      <c r="H458" s="10"/>
    </row>
    <row r="459" spans="4:8" ht="15">
      <c r="D459" s="10"/>
      <c r="E459" s="10"/>
      <c r="F459" s="10"/>
      <c r="G459" s="10"/>
      <c r="H459" s="10"/>
    </row>
    <row r="460" spans="4:8" ht="15">
      <c r="D460" s="10"/>
      <c r="E460" s="10"/>
      <c r="F460" s="10"/>
      <c r="G460" s="10"/>
      <c r="H460" s="10"/>
    </row>
    <row r="461" spans="4:8" ht="15">
      <c r="D461" s="10"/>
      <c r="E461" s="10"/>
      <c r="F461" s="10"/>
      <c r="G461" s="10"/>
      <c r="H461" s="10"/>
    </row>
    <row r="462" spans="4:8" ht="15">
      <c r="D462" s="10"/>
      <c r="E462" s="10"/>
      <c r="F462" s="10"/>
      <c r="G462" s="10"/>
      <c r="H462" s="10"/>
    </row>
    <row r="463" spans="4:8" ht="15">
      <c r="D463" s="10"/>
      <c r="E463" s="10"/>
      <c r="F463" s="10"/>
      <c r="G463" s="10"/>
      <c r="H463" s="10"/>
    </row>
    <row r="464" spans="4:8" ht="15">
      <c r="D464" s="10"/>
      <c r="E464" s="10"/>
      <c r="F464" s="10"/>
      <c r="G464" s="10"/>
      <c r="H464" s="10"/>
    </row>
    <row r="465" spans="4:8" ht="15">
      <c r="D465" s="10"/>
      <c r="E465" s="10"/>
      <c r="F465" s="10"/>
      <c r="G465" s="10"/>
      <c r="H465" s="10"/>
    </row>
    <row r="466" spans="4:8" ht="15">
      <c r="D466" s="10"/>
      <c r="E466" s="10"/>
      <c r="F466" s="10"/>
      <c r="G466" s="10"/>
      <c r="H466" s="10"/>
    </row>
    <row r="467" spans="4:8" ht="15">
      <c r="D467" s="10"/>
      <c r="E467" s="10"/>
      <c r="F467" s="10"/>
      <c r="G467" s="10"/>
      <c r="H467" s="10"/>
    </row>
    <row r="468" spans="4:8" ht="15">
      <c r="D468" s="10"/>
      <c r="E468" s="10"/>
      <c r="F468" s="10"/>
      <c r="G468" s="10"/>
      <c r="H468" s="10"/>
    </row>
    <row r="469" spans="4:8" ht="15">
      <c r="D469" s="10"/>
      <c r="E469" s="10"/>
      <c r="F469" s="10"/>
      <c r="G469" s="10"/>
      <c r="H469" s="10"/>
    </row>
    <row r="470" spans="4:8" ht="15">
      <c r="D470" s="10"/>
      <c r="E470" s="10"/>
      <c r="F470" s="10"/>
      <c r="G470" s="10"/>
      <c r="H470" s="10"/>
    </row>
    <row r="471" spans="4:8" ht="15">
      <c r="D471" s="10"/>
      <c r="E471" s="10"/>
      <c r="F471" s="10"/>
      <c r="G471" s="10"/>
      <c r="H471" s="10"/>
    </row>
    <row r="472" spans="4:8" ht="15">
      <c r="D472" s="10"/>
      <c r="E472" s="10"/>
      <c r="F472" s="10"/>
      <c r="G472" s="10"/>
      <c r="H472" s="10"/>
    </row>
    <row r="473" spans="4:8" ht="15">
      <c r="D473" s="10"/>
      <c r="E473" s="10"/>
      <c r="F473" s="10"/>
      <c r="G473" s="10"/>
      <c r="H473" s="10"/>
    </row>
    <row r="474" spans="4:8" ht="15">
      <c r="D474" s="10"/>
      <c r="E474" s="10"/>
      <c r="F474" s="10"/>
      <c r="G474" s="10"/>
      <c r="H474" s="10"/>
    </row>
    <row r="475" spans="4:8" ht="15">
      <c r="D475" s="10"/>
      <c r="E475" s="10"/>
      <c r="F475" s="10"/>
      <c r="G475" s="10"/>
      <c r="H475" s="10"/>
    </row>
    <row r="476" spans="4:8" ht="15">
      <c r="D476" s="10"/>
      <c r="E476" s="10"/>
      <c r="F476" s="10"/>
      <c r="G476" s="10"/>
      <c r="H476" s="10"/>
    </row>
    <row r="477" spans="4:8" ht="15">
      <c r="D477" s="10"/>
      <c r="E477" s="10"/>
      <c r="F477" s="10"/>
      <c r="G477" s="10"/>
      <c r="H477" s="10"/>
    </row>
    <row r="478" spans="4:8" ht="15">
      <c r="D478" s="10"/>
      <c r="E478" s="10"/>
      <c r="F478" s="10"/>
      <c r="G478" s="10"/>
      <c r="H478" s="10"/>
    </row>
    <row r="479" spans="4:8" ht="15">
      <c r="D479" s="10"/>
      <c r="E479" s="10"/>
      <c r="F479" s="10"/>
      <c r="G479" s="10"/>
      <c r="H479" s="10"/>
    </row>
    <row r="480" spans="4:8" ht="15">
      <c r="D480" s="10"/>
      <c r="E480" s="10"/>
      <c r="F480" s="10"/>
      <c r="G480" s="10"/>
      <c r="H480" s="10"/>
    </row>
    <row r="481" spans="4:8" ht="15">
      <c r="D481" s="10"/>
      <c r="E481" s="10"/>
      <c r="F481" s="10"/>
      <c r="G481" s="10"/>
      <c r="H481" s="10"/>
    </row>
    <row r="482" spans="4:8" ht="15">
      <c r="D482" s="10"/>
      <c r="E482" s="10"/>
      <c r="F482" s="10"/>
      <c r="G482" s="10"/>
      <c r="H482" s="10"/>
    </row>
    <row r="483" spans="4:8" ht="15">
      <c r="D483" s="10"/>
      <c r="E483" s="10"/>
      <c r="F483" s="10"/>
      <c r="G483" s="10"/>
      <c r="H483" s="10"/>
    </row>
    <row r="484" spans="4:8" ht="15">
      <c r="D484" s="10"/>
      <c r="E484" s="10"/>
      <c r="F484" s="10"/>
      <c r="G484" s="10"/>
      <c r="H484" s="10"/>
    </row>
    <row r="485" spans="4:8" ht="15">
      <c r="D485" s="10"/>
      <c r="E485" s="10"/>
      <c r="F485" s="10"/>
      <c r="G485" s="10"/>
      <c r="H485" s="10"/>
    </row>
    <row r="486" spans="4:8" ht="15">
      <c r="D486" s="10"/>
      <c r="E486" s="10"/>
      <c r="F486" s="10"/>
      <c r="G486" s="10"/>
      <c r="H486" s="10"/>
    </row>
    <row r="487" spans="4:8" ht="15">
      <c r="D487" s="10"/>
      <c r="E487" s="10"/>
      <c r="F487" s="10"/>
      <c r="G487" s="10"/>
      <c r="H487" s="10"/>
    </row>
    <row r="488" spans="4:8" ht="15">
      <c r="D488" s="10"/>
      <c r="E488" s="10"/>
      <c r="F488" s="10"/>
      <c r="G488" s="10"/>
      <c r="H488" s="10"/>
    </row>
    <row r="489" spans="4:8" ht="15">
      <c r="D489" s="10"/>
      <c r="E489" s="10"/>
      <c r="F489" s="10"/>
      <c r="G489" s="10"/>
      <c r="H489" s="10"/>
    </row>
    <row r="490" spans="4:8" ht="15">
      <c r="D490" s="10"/>
      <c r="E490" s="10"/>
      <c r="F490" s="10"/>
      <c r="G490" s="10"/>
      <c r="H490" s="10"/>
    </row>
    <row r="491" spans="4:8" ht="15">
      <c r="D491" s="10"/>
      <c r="E491" s="10"/>
      <c r="F491" s="10"/>
      <c r="G491" s="10"/>
      <c r="H491" s="10"/>
    </row>
    <row r="492" spans="4:8" ht="15">
      <c r="D492" s="10"/>
      <c r="E492" s="10"/>
      <c r="F492" s="10"/>
      <c r="G492" s="10"/>
      <c r="H492" s="10"/>
    </row>
    <row r="493" spans="4:8" ht="15">
      <c r="D493" s="10"/>
      <c r="E493" s="10"/>
      <c r="F493" s="10"/>
      <c r="G493" s="10"/>
      <c r="H493" s="10"/>
    </row>
    <row r="494" spans="4:8" ht="15">
      <c r="D494" s="10"/>
      <c r="E494" s="10"/>
      <c r="F494" s="10"/>
      <c r="G494" s="10"/>
      <c r="H494" s="10"/>
    </row>
    <row r="495" spans="4:8" ht="15">
      <c r="D495" s="10"/>
      <c r="E495" s="10"/>
      <c r="F495" s="10"/>
      <c r="G495" s="10"/>
      <c r="H495" s="10"/>
    </row>
    <row r="496" spans="4:8" ht="15">
      <c r="D496" s="10"/>
      <c r="E496" s="10"/>
      <c r="F496" s="10"/>
      <c r="G496" s="10"/>
      <c r="H496" s="10"/>
    </row>
    <row r="497" spans="4:8" ht="15">
      <c r="D497" s="10"/>
      <c r="E497" s="10"/>
      <c r="F497" s="10"/>
      <c r="G497" s="10"/>
      <c r="H497" s="10"/>
    </row>
    <row r="498" spans="4:8" ht="15">
      <c r="D498" s="10"/>
      <c r="E498" s="10"/>
      <c r="F498" s="10"/>
      <c r="G498" s="10"/>
      <c r="H498" s="10"/>
    </row>
    <row r="499" spans="4:8" ht="15">
      <c r="D499" s="10"/>
      <c r="E499" s="10"/>
      <c r="F499" s="10"/>
      <c r="G499" s="10"/>
      <c r="H499" s="10"/>
    </row>
    <row r="500" spans="4:8" ht="15">
      <c r="D500" s="10"/>
      <c r="E500" s="10"/>
      <c r="F500" s="10"/>
      <c r="G500" s="10"/>
      <c r="H500" s="10"/>
    </row>
    <row r="501" spans="4:8" ht="15">
      <c r="D501" s="10"/>
      <c r="E501" s="10"/>
      <c r="F501" s="10"/>
      <c r="G501" s="10"/>
      <c r="H501" s="10"/>
    </row>
    <row r="502" spans="4:8" ht="15">
      <c r="D502" s="10"/>
      <c r="E502" s="10"/>
      <c r="F502" s="10"/>
      <c r="G502" s="10"/>
      <c r="H502" s="10"/>
    </row>
    <row r="503" spans="4:8" ht="15">
      <c r="D503" s="10"/>
      <c r="E503" s="10"/>
      <c r="F503" s="10"/>
      <c r="G503" s="10"/>
      <c r="H503" s="10"/>
    </row>
    <row r="504" spans="4:8" ht="15">
      <c r="D504" s="10"/>
      <c r="E504" s="10"/>
      <c r="F504" s="10"/>
      <c r="G504" s="10"/>
      <c r="H504" s="10"/>
    </row>
    <row r="505" spans="4:8" ht="15">
      <c r="D505" s="10"/>
      <c r="E505" s="10"/>
      <c r="F505" s="10"/>
      <c r="G505" s="10"/>
      <c r="H505" s="10"/>
    </row>
    <row r="506" spans="4:8" ht="15">
      <c r="D506" s="10"/>
      <c r="E506" s="10"/>
      <c r="F506" s="10"/>
      <c r="G506" s="10"/>
      <c r="H506" s="10"/>
    </row>
    <row r="507" spans="4:8" ht="15">
      <c r="D507" s="10"/>
      <c r="E507" s="10"/>
      <c r="F507" s="10"/>
      <c r="G507" s="10"/>
      <c r="H507" s="10"/>
    </row>
    <row r="508" spans="4:8" ht="15">
      <c r="D508" s="10"/>
      <c r="E508" s="10"/>
      <c r="F508" s="10"/>
      <c r="G508" s="10"/>
      <c r="H508" s="10"/>
    </row>
    <row r="509" spans="4:8" ht="15">
      <c r="D509" s="10"/>
      <c r="E509" s="10"/>
      <c r="F509" s="10"/>
      <c r="G509" s="10"/>
      <c r="H509" s="10"/>
    </row>
    <row r="510" spans="4:8" ht="15">
      <c r="D510" s="10"/>
      <c r="E510" s="10"/>
      <c r="F510" s="10"/>
      <c r="G510" s="10"/>
      <c r="H510" s="10"/>
    </row>
    <row r="511" spans="4:8" ht="15">
      <c r="D511" s="10"/>
      <c r="E511" s="10"/>
      <c r="F511" s="10"/>
      <c r="G511" s="10"/>
      <c r="H511" s="10"/>
    </row>
    <row r="512" spans="4:8" ht="15">
      <c r="D512" s="10"/>
      <c r="E512" s="10"/>
      <c r="F512" s="10"/>
      <c r="G512" s="10"/>
      <c r="H512" s="10"/>
    </row>
    <row r="513" spans="4:8" ht="15">
      <c r="D513" s="10"/>
      <c r="E513" s="10"/>
      <c r="F513" s="10"/>
      <c r="G513" s="10"/>
      <c r="H513" s="10"/>
    </row>
    <row r="514" spans="4:8" ht="15">
      <c r="D514" s="10"/>
      <c r="E514" s="10"/>
      <c r="F514" s="10"/>
      <c r="G514" s="10"/>
      <c r="H514" s="10"/>
    </row>
    <row r="515" spans="4:8" ht="15">
      <c r="D515" s="10"/>
      <c r="E515" s="10"/>
      <c r="F515" s="10"/>
      <c r="G515" s="10"/>
      <c r="H515" s="10"/>
    </row>
    <row r="516" spans="4:8" ht="15">
      <c r="D516" s="10"/>
      <c r="E516" s="10"/>
      <c r="F516" s="10"/>
      <c r="G516" s="10"/>
      <c r="H516" s="10"/>
    </row>
    <row r="517" spans="4:8" ht="15">
      <c r="D517" s="10"/>
      <c r="E517" s="10"/>
      <c r="F517" s="10"/>
      <c r="G517" s="10"/>
      <c r="H517" s="10"/>
    </row>
    <row r="518" spans="4:8" ht="15">
      <c r="D518" s="10"/>
      <c r="E518" s="10"/>
      <c r="F518" s="10"/>
      <c r="G518" s="10"/>
      <c r="H518" s="10"/>
    </row>
    <row r="519" spans="4:8" ht="15">
      <c r="D519" s="10"/>
      <c r="E519" s="10"/>
      <c r="F519" s="10"/>
      <c r="G519" s="10"/>
      <c r="H519" s="10"/>
    </row>
    <row r="520" spans="4:8" ht="15">
      <c r="D520" s="10"/>
      <c r="E520" s="10"/>
      <c r="F520" s="10"/>
      <c r="G520" s="10"/>
      <c r="H520" s="10"/>
    </row>
    <row r="521" spans="4:8" ht="15">
      <c r="D521" s="10"/>
      <c r="E521" s="10"/>
      <c r="F521" s="10"/>
      <c r="G521" s="10"/>
      <c r="H521" s="10"/>
    </row>
  </sheetData>
  <sheetProtection/>
  <mergeCells count="24">
    <mergeCell ref="B101:H101"/>
    <mergeCell ref="B138:C138"/>
    <mergeCell ref="B139:C139"/>
    <mergeCell ref="B142:H142"/>
    <mergeCell ref="B9:H9"/>
    <mergeCell ref="B94:C94"/>
    <mergeCell ref="B98:B99"/>
    <mergeCell ref="C98:C99"/>
    <mergeCell ref="D98:D99"/>
    <mergeCell ref="E98:E99"/>
    <mergeCell ref="F98:F99"/>
    <mergeCell ref="G98:H98"/>
    <mergeCell ref="B6:B7"/>
    <mergeCell ref="C6:C7"/>
    <mergeCell ref="D6:D7"/>
    <mergeCell ref="E6:E7"/>
    <mergeCell ref="F6:F7"/>
    <mergeCell ref="G6:H6"/>
    <mergeCell ref="B1:C1"/>
    <mergeCell ref="F2:H2"/>
    <mergeCell ref="B3:H3"/>
    <mergeCell ref="B4:H4"/>
    <mergeCell ref="B5:C5"/>
    <mergeCell ref="F1:H1"/>
  </mergeCells>
  <printOptions/>
  <pageMargins left="0.6299212598425197" right="0.2755905511811024" top="0.6692913385826772" bottom="0.4724409448818898" header="0.5118110236220472" footer="0.5118110236220472"/>
  <pageSetup fitToHeight="10" fitToWidth="1" horizontalDpi="600" verticalDpi="6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I2" sqref="I2:K2"/>
    </sheetView>
  </sheetViews>
  <sheetFormatPr defaultColWidth="9.140625" defaultRowHeight="12.75"/>
  <cols>
    <col min="1" max="1" width="23.8515625" style="0" customWidth="1"/>
    <col min="2" max="2" width="12.421875" style="0" customWidth="1"/>
    <col min="3" max="3" width="13.57421875" style="0" customWidth="1"/>
    <col min="4" max="4" width="12.8515625" style="0" customWidth="1"/>
    <col min="7" max="7" width="12.0039062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spans="9:11" ht="15.75">
      <c r="I1" s="193" t="s">
        <v>245</v>
      </c>
      <c r="J1" s="194"/>
      <c r="K1" s="194"/>
    </row>
    <row r="2" spans="9:11" s="60" customFormat="1" ht="48.75" customHeight="1">
      <c r="I2" s="195" t="s">
        <v>440</v>
      </c>
      <c r="J2" s="195"/>
      <c r="K2" s="195"/>
    </row>
    <row r="3" spans="1:11" ht="50.25" customHeight="1">
      <c r="A3" s="199" t="s">
        <v>436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ht="15.75">
      <c r="K4" s="39" t="s">
        <v>197</v>
      </c>
    </row>
    <row r="5" spans="1:11" s="40" customFormat="1" ht="12.75">
      <c r="A5" s="200" t="s">
        <v>198</v>
      </c>
      <c r="B5" s="200" t="s">
        <v>199</v>
      </c>
      <c r="C5" s="192" t="s">
        <v>247</v>
      </c>
      <c r="D5" s="192"/>
      <c r="E5" s="192"/>
      <c r="F5" s="192" t="s">
        <v>248</v>
      </c>
      <c r="G5" s="192"/>
      <c r="H5" s="192"/>
      <c r="I5" s="192" t="s">
        <v>249</v>
      </c>
      <c r="J5" s="192"/>
      <c r="K5" s="192"/>
    </row>
    <row r="6" spans="1:11" s="40" customFormat="1" ht="12.75">
      <c r="A6" s="201"/>
      <c r="B6" s="200"/>
      <c r="C6" s="192"/>
      <c r="D6" s="192"/>
      <c r="E6" s="192"/>
      <c r="F6" s="192"/>
      <c r="G6" s="192"/>
      <c r="H6" s="192"/>
      <c r="I6" s="192"/>
      <c r="J6" s="192"/>
      <c r="K6" s="192"/>
    </row>
    <row r="7" spans="1:11" s="40" customFormat="1" ht="63.75">
      <c r="A7" s="201"/>
      <c r="B7" s="200"/>
      <c r="C7" s="31" t="s">
        <v>250</v>
      </c>
      <c r="D7" s="31" t="s">
        <v>200</v>
      </c>
      <c r="E7" s="31" t="s">
        <v>201</v>
      </c>
      <c r="F7" s="31" t="s">
        <v>250</v>
      </c>
      <c r="G7" s="31" t="s">
        <v>251</v>
      </c>
      <c r="H7" s="31" t="s">
        <v>201</v>
      </c>
      <c r="I7" s="31" t="s">
        <v>250</v>
      </c>
      <c r="J7" s="31" t="s">
        <v>251</v>
      </c>
      <c r="K7" s="31" t="s">
        <v>201</v>
      </c>
    </row>
    <row r="8" spans="1:11" ht="14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</row>
    <row r="9" spans="1:11" ht="14.25">
      <c r="A9" s="197" t="s">
        <v>202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5">
      <c r="A10" s="53"/>
      <c r="B10" s="54"/>
      <c r="C10" s="55"/>
      <c r="D10" s="55"/>
      <c r="E10" s="55"/>
      <c r="F10" s="56"/>
      <c r="G10" s="56"/>
      <c r="H10" s="57"/>
      <c r="I10" s="55"/>
      <c r="J10" s="55"/>
      <c r="K10" s="55"/>
    </row>
    <row r="11" spans="1:11" ht="28.5">
      <c r="A11" s="58" t="s">
        <v>252</v>
      </c>
      <c r="B11" s="58"/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</row>
    <row r="12" spans="1:11" ht="14.25">
      <c r="A12" s="198" t="s">
        <v>240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15">
      <c r="A13" s="53"/>
      <c r="B13" s="54"/>
      <c r="C13" s="55"/>
      <c r="D13" s="57"/>
      <c r="E13" s="57"/>
      <c r="F13" s="57"/>
      <c r="G13" s="57"/>
      <c r="H13" s="56"/>
      <c r="I13" s="55"/>
      <c r="J13" s="55"/>
      <c r="K13" s="55"/>
    </row>
    <row r="14" spans="1:11" ht="28.5">
      <c r="A14" s="58" t="s">
        <v>253</v>
      </c>
      <c r="B14" s="58"/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</row>
    <row r="15" spans="1:11" ht="14.25">
      <c r="A15" s="58" t="s">
        <v>254</v>
      </c>
      <c r="B15" s="58"/>
      <c r="C15" s="59">
        <f aca="true" t="shared" si="0" ref="C15:K15">C11+C14</f>
        <v>0</v>
      </c>
      <c r="D15" s="59">
        <f t="shared" si="0"/>
        <v>0</v>
      </c>
      <c r="E15" s="59">
        <f t="shared" si="0"/>
        <v>0</v>
      </c>
      <c r="F15" s="59">
        <f t="shared" si="0"/>
        <v>0</v>
      </c>
      <c r="G15" s="59">
        <f t="shared" si="0"/>
        <v>0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</row>
    <row r="17" spans="1:11" ht="28.5" customHeight="1">
      <c r="A17" s="196" t="s">
        <v>442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</sheetData>
  <sheetProtection/>
  <mergeCells count="11">
    <mergeCell ref="B5:B7"/>
    <mergeCell ref="C5:E6"/>
    <mergeCell ref="F5:H6"/>
    <mergeCell ref="I5:K6"/>
    <mergeCell ref="I1:K1"/>
    <mergeCell ref="I2:K2"/>
    <mergeCell ref="A17:K17"/>
    <mergeCell ref="A9:K9"/>
    <mergeCell ref="A12:K12"/>
    <mergeCell ref="A3:K3"/>
    <mergeCell ref="A5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workbookViewId="0" topLeftCell="A77">
      <selection activeCell="D80" sqref="D80"/>
    </sheetView>
  </sheetViews>
  <sheetFormatPr defaultColWidth="9.140625" defaultRowHeight="12.75"/>
  <cols>
    <col min="1" max="1" width="48.8515625" style="0" customWidth="1"/>
    <col min="2" max="2" width="12.140625" style="0" customWidth="1"/>
    <col min="3" max="3" width="15.140625" style="0" customWidth="1"/>
    <col min="4" max="4" width="17.57421875" style="0" customWidth="1"/>
    <col min="5" max="5" width="17.140625" style="0" customWidth="1"/>
  </cols>
  <sheetData>
    <row r="1" spans="1:5" ht="13.5">
      <c r="A1" s="33"/>
      <c r="B1" s="33"/>
      <c r="C1" s="33"/>
      <c r="D1" s="204" t="s">
        <v>246</v>
      </c>
      <c r="E1" s="205"/>
    </row>
    <row r="2" spans="1:5" ht="51" customHeight="1">
      <c r="A2" s="33"/>
      <c r="B2" s="33"/>
      <c r="C2" s="33"/>
      <c r="D2" s="206" t="s">
        <v>440</v>
      </c>
      <c r="E2" s="207"/>
    </row>
    <row r="3" spans="1:5" ht="15.75">
      <c r="A3" s="33"/>
      <c r="B3" s="33"/>
      <c r="C3" s="33"/>
      <c r="D3" s="34"/>
      <c r="E3" s="35"/>
    </row>
    <row r="4" spans="1:5" ht="51.75" customHeight="1">
      <c r="A4" s="210" t="s">
        <v>438</v>
      </c>
      <c r="B4" s="211"/>
      <c r="C4" s="211"/>
      <c r="D4" s="211"/>
      <c r="E4" s="211"/>
    </row>
    <row r="5" spans="1:5" ht="16.5">
      <c r="A5" s="36"/>
      <c r="B5" s="37"/>
      <c r="C5" s="37"/>
      <c r="D5" s="38"/>
      <c r="E5" s="39" t="s">
        <v>197</v>
      </c>
    </row>
    <row r="6" spans="1:5" s="32" customFormat="1" ht="12.75">
      <c r="A6" s="192" t="s">
        <v>198</v>
      </c>
      <c r="B6" s="192" t="s">
        <v>199</v>
      </c>
      <c r="C6" s="202" t="s">
        <v>413</v>
      </c>
      <c r="D6" s="202" t="s">
        <v>200</v>
      </c>
      <c r="E6" s="202" t="s">
        <v>201</v>
      </c>
    </row>
    <row r="7" spans="1:5" s="32" customFormat="1" ht="42.75" customHeight="1">
      <c r="A7" s="192"/>
      <c r="B7" s="192"/>
      <c r="C7" s="202"/>
      <c r="D7" s="202"/>
      <c r="E7" s="202"/>
    </row>
    <row r="8" spans="1:5" s="43" customFormat="1" ht="14.25">
      <c r="A8" s="41">
        <v>1</v>
      </c>
      <c r="B8" s="41">
        <v>2</v>
      </c>
      <c r="C8" s="41"/>
      <c r="D8" s="42">
        <v>3</v>
      </c>
      <c r="E8" s="42">
        <v>4</v>
      </c>
    </row>
    <row r="9" spans="1:5" s="43" customFormat="1" ht="14.25">
      <c r="A9" s="203" t="s">
        <v>202</v>
      </c>
      <c r="B9" s="203"/>
      <c r="C9" s="203"/>
      <c r="D9" s="203"/>
      <c r="E9" s="203"/>
    </row>
    <row r="10" spans="1:5" s="43" customFormat="1" ht="14.25">
      <c r="A10" s="44" t="s">
        <v>203</v>
      </c>
      <c r="B10" s="45" t="s">
        <v>204</v>
      </c>
      <c r="C10" s="46">
        <f>'Додаток 1 Доходи'!D85-'Додоток 2 Видатки за ГР'!D274</f>
        <v>7666464</v>
      </c>
      <c r="D10" s="46">
        <f>'Додаток 1 Доходи'!E85-'Додоток 2 Видатки за ГР'!E274</f>
        <v>9781587.25999999</v>
      </c>
      <c r="E10" s="46">
        <f>'Додаток 1 Доходи'!F85-'Додоток 2 Видатки за ГР'!F274</f>
        <v>16038286.930000007</v>
      </c>
    </row>
    <row r="11" spans="1:5" s="43" customFormat="1" ht="14.25" hidden="1">
      <c r="A11" s="44" t="s">
        <v>205</v>
      </c>
      <c r="B11" s="45" t="s">
        <v>204</v>
      </c>
      <c r="C11" s="46"/>
      <c r="D11" s="46"/>
      <c r="E11" s="46"/>
    </row>
    <row r="12" spans="1:5" s="43" customFormat="1" ht="14.25">
      <c r="A12" s="44" t="s">
        <v>206</v>
      </c>
      <c r="B12" s="45" t="s">
        <v>207</v>
      </c>
      <c r="C12" s="46">
        <f>C20</f>
        <v>-7666464</v>
      </c>
      <c r="D12" s="46">
        <f>D20</f>
        <v>-9781587.26</v>
      </c>
      <c r="E12" s="46">
        <f>E14+E17+E20+E24</f>
        <v>-16038286.929999998</v>
      </c>
    </row>
    <row r="13" spans="1:5" s="43" customFormat="1" ht="14.25" hidden="1">
      <c r="A13" s="44" t="s">
        <v>208</v>
      </c>
      <c r="B13" s="45" t="s">
        <v>207</v>
      </c>
      <c r="C13" s="46"/>
      <c r="D13" s="46"/>
      <c r="E13" s="46"/>
    </row>
    <row r="14" spans="1:5" s="43" customFormat="1" ht="14.25">
      <c r="A14" s="44" t="s">
        <v>256</v>
      </c>
      <c r="B14" s="45">
        <v>203000</v>
      </c>
      <c r="C14" s="46">
        <f>C15+C16</f>
        <v>0</v>
      </c>
      <c r="D14" s="46">
        <f>D15+D16</f>
        <v>0</v>
      </c>
      <c r="E14" s="46">
        <f>E15+E16</f>
        <v>0</v>
      </c>
    </row>
    <row r="15" spans="1:5" s="43" customFormat="1" ht="15">
      <c r="A15" s="47" t="s">
        <v>257</v>
      </c>
      <c r="B15" s="48">
        <v>203410</v>
      </c>
      <c r="C15" s="49">
        <v>39094426</v>
      </c>
      <c r="D15" s="49">
        <v>39094426</v>
      </c>
      <c r="E15" s="49">
        <v>59986821.8</v>
      </c>
    </row>
    <row r="16" spans="1:5" s="43" customFormat="1" ht="15">
      <c r="A16" s="47" t="s">
        <v>258</v>
      </c>
      <c r="B16" s="48">
        <v>203420</v>
      </c>
      <c r="C16" s="49">
        <v>-39094426</v>
      </c>
      <c r="D16" s="49">
        <v>-39094426</v>
      </c>
      <c r="E16" s="49">
        <v>-59986821.8</v>
      </c>
    </row>
    <row r="17" spans="1:5" s="43" customFormat="1" ht="28.5">
      <c r="A17" s="44" t="s">
        <v>209</v>
      </c>
      <c r="B17" s="45" t="s">
        <v>210</v>
      </c>
      <c r="C17" s="46">
        <f>C18</f>
        <v>0</v>
      </c>
      <c r="D17" s="46">
        <f>D18</f>
        <v>0</v>
      </c>
      <c r="E17" s="46">
        <f>-E19</f>
        <v>0</v>
      </c>
    </row>
    <row r="18" spans="1:5" s="43" customFormat="1" ht="28.5" hidden="1">
      <c r="A18" s="44" t="s">
        <v>211</v>
      </c>
      <c r="B18" s="45" t="s">
        <v>210</v>
      </c>
      <c r="C18" s="46">
        <f>C19</f>
        <v>0</v>
      </c>
      <c r="D18" s="46">
        <f>D19</f>
        <v>0</v>
      </c>
      <c r="E18" s="46"/>
    </row>
    <row r="19" spans="1:5" s="43" customFormat="1" ht="15">
      <c r="A19" s="47" t="s">
        <v>212</v>
      </c>
      <c r="B19" s="48" t="s">
        <v>213</v>
      </c>
      <c r="C19" s="49">
        <v>0</v>
      </c>
      <c r="D19" s="49">
        <v>0</v>
      </c>
      <c r="E19" s="49">
        <v>0</v>
      </c>
    </row>
    <row r="20" spans="1:5" s="43" customFormat="1" ht="28.5">
      <c r="A20" s="44" t="s">
        <v>214</v>
      </c>
      <c r="B20" s="45" t="s">
        <v>215</v>
      </c>
      <c r="C20" s="46">
        <f>C22-C23+C28</f>
        <v>-7666464</v>
      </c>
      <c r="D20" s="46">
        <f>D22-D23+D28</f>
        <v>-9781587.26</v>
      </c>
      <c r="E20" s="46">
        <f>E22-E23+E28</f>
        <v>-15948542.329999998</v>
      </c>
    </row>
    <row r="21" spans="1:5" s="43" customFormat="1" ht="28.5" hidden="1">
      <c r="A21" s="44" t="s">
        <v>216</v>
      </c>
      <c r="B21" s="45" t="s">
        <v>215</v>
      </c>
      <c r="C21" s="46"/>
      <c r="D21" s="46"/>
      <c r="E21" s="46"/>
    </row>
    <row r="22" spans="1:5" s="43" customFormat="1" ht="15">
      <c r="A22" s="47" t="s">
        <v>217</v>
      </c>
      <c r="B22" s="48" t="s">
        <v>218</v>
      </c>
      <c r="C22" s="49">
        <v>1295324</v>
      </c>
      <c r="D22" s="49">
        <v>6440318</v>
      </c>
      <c r="E22" s="49">
        <v>6440318.71</v>
      </c>
    </row>
    <row r="23" spans="1:5" s="43" customFormat="1" ht="15">
      <c r="A23" s="47" t="s">
        <v>212</v>
      </c>
      <c r="B23" s="48" t="s">
        <v>219</v>
      </c>
      <c r="C23" s="49">
        <v>1295324</v>
      </c>
      <c r="D23" s="49">
        <v>2074.48</v>
      </c>
      <c r="E23" s="49">
        <v>8783930.54</v>
      </c>
    </row>
    <row r="24" spans="1:5" s="50" customFormat="1" ht="15">
      <c r="A24" s="44" t="s">
        <v>242</v>
      </c>
      <c r="B24" s="45" t="s">
        <v>221</v>
      </c>
      <c r="C24" s="46">
        <v>0</v>
      </c>
      <c r="D24" s="46">
        <v>0</v>
      </c>
      <c r="E24" s="46">
        <f>E25</f>
        <v>-89744.6</v>
      </c>
    </row>
    <row r="25" spans="1:5" s="43" customFormat="1" ht="15">
      <c r="A25" s="47" t="s">
        <v>242</v>
      </c>
      <c r="B25" s="48" t="s">
        <v>221</v>
      </c>
      <c r="C25" s="49">
        <v>0</v>
      </c>
      <c r="D25" s="49">
        <v>0</v>
      </c>
      <c r="E25" s="49">
        <v>-89744.6</v>
      </c>
    </row>
    <row r="26" spans="1:5" s="43" customFormat="1" ht="15">
      <c r="A26" s="47" t="s">
        <v>220</v>
      </c>
      <c r="B26" s="48" t="s">
        <v>222</v>
      </c>
      <c r="C26" s="49">
        <v>0</v>
      </c>
      <c r="D26" s="49">
        <v>0</v>
      </c>
      <c r="E26" s="49"/>
    </row>
    <row r="27" spans="1:5" s="50" customFormat="1" ht="20.25" customHeight="1" hidden="1">
      <c r="A27" s="44" t="s">
        <v>220</v>
      </c>
      <c r="B27" s="45" t="s">
        <v>222</v>
      </c>
      <c r="C27" s="46">
        <v>0</v>
      </c>
      <c r="D27" s="46">
        <v>0</v>
      </c>
      <c r="E27" s="46"/>
    </row>
    <row r="28" spans="1:5" s="43" customFormat="1" ht="47.25" customHeight="1">
      <c r="A28" s="44" t="s">
        <v>223</v>
      </c>
      <c r="B28" s="45" t="s">
        <v>224</v>
      </c>
      <c r="C28" s="46">
        <v>-7666464</v>
      </c>
      <c r="D28" s="46">
        <v>-16219830.78</v>
      </c>
      <c r="E28" s="46">
        <v>-13604930.5</v>
      </c>
    </row>
    <row r="29" spans="1:5" s="43" customFormat="1" ht="28.5">
      <c r="A29" s="44" t="s">
        <v>225</v>
      </c>
      <c r="B29" s="45" t="s">
        <v>204</v>
      </c>
      <c r="C29" s="46">
        <f>C12</f>
        <v>-7666464</v>
      </c>
      <c r="D29" s="46">
        <f>D12</f>
        <v>-9781587.26</v>
      </c>
      <c r="E29" s="46">
        <f>E12</f>
        <v>-16038286.929999998</v>
      </c>
    </row>
    <row r="30" spans="1:5" s="43" customFormat="1" ht="28.5" hidden="1">
      <c r="A30" s="44" t="s">
        <v>226</v>
      </c>
      <c r="B30" s="45" t="s">
        <v>204</v>
      </c>
      <c r="C30" s="46"/>
      <c r="D30" s="46"/>
      <c r="E30" s="46"/>
    </row>
    <row r="31" spans="1:5" s="43" customFormat="1" ht="14.25">
      <c r="A31" s="44" t="s">
        <v>227</v>
      </c>
      <c r="B31" s="45" t="s">
        <v>228</v>
      </c>
      <c r="C31" s="46">
        <f>C33</f>
        <v>-7666464</v>
      </c>
      <c r="D31" s="46">
        <f>D33</f>
        <v>-9781587.26</v>
      </c>
      <c r="E31" s="46">
        <f>E33+E42+E39</f>
        <v>-16038286.929999998</v>
      </c>
    </row>
    <row r="32" spans="1:5" s="43" customFormat="1" ht="14.25" hidden="1">
      <c r="A32" s="44" t="s">
        <v>229</v>
      </c>
      <c r="B32" s="45" t="s">
        <v>228</v>
      </c>
      <c r="C32" s="46"/>
      <c r="D32" s="46"/>
      <c r="E32" s="46"/>
    </row>
    <row r="33" spans="1:5" s="43" customFormat="1" ht="14.25">
      <c r="A33" s="44" t="s">
        <v>230</v>
      </c>
      <c r="B33" s="45" t="s">
        <v>231</v>
      </c>
      <c r="C33" s="46">
        <f>C35-C36+C41</f>
        <v>-7666464</v>
      </c>
      <c r="D33" s="46">
        <f>D35-D36+D41</f>
        <v>-9781587.26</v>
      </c>
      <c r="E33" s="46">
        <f>E35-E36+E41</f>
        <v>-15948542.329999998</v>
      </c>
    </row>
    <row r="34" spans="1:5" s="43" customFormat="1" ht="14.25" hidden="1">
      <c r="A34" s="44" t="s">
        <v>232</v>
      </c>
      <c r="B34" s="45" t="s">
        <v>231</v>
      </c>
      <c r="C34" s="46"/>
      <c r="D34" s="46"/>
      <c r="E34" s="46"/>
    </row>
    <row r="35" spans="1:5" s="43" customFormat="1" ht="17.25" customHeight="1">
      <c r="A35" s="47" t="s">
        <v>217</v>
      </c>
      <c r="B35" s="48" t="s">
        <v>233</v>
      </c>
      <c r="C35" s="49">
        <f>C22</f>
        <v>1295324</v>
      </c>
      <c r="D35" s="49">
        <f>D22</f>
        <v>6440318</v>
      </c>
      <c r="E35" s="49">
        <f>E22</f>
        <v>6440318.71</v>
      </c>
    </row>
    <row r="36" spans="1:5" s="43" customFormat="1" ht="17.25" customHeight="1">
      <c r="A36" s="47" t="s">
        <v>212</v>
      </c>
      <c r="B36" s="48" t="s">
        <v>234</v>
      </c>
      <c r="C36" s="49">
        <f>C23+C19</f>
        <v>1295324</v>
      </c>
      <c r="D36" s="49">
        <f>D23+D19</f>
        <v>2074.48</v>
      </c>
      <c r="E36" s="49">
        <f>E19+E23</f>
        <v>8783930.54</v>
      </c>
    </row>
    <row r="37" spans="1:5" s="43" customFormat="1" ht="17.25" customHeight="1">
      <c r="A37" s="47" t="s">
        <v>242</v>
      </c>
      <c r="B37" s="48" t="s">
        <v>235</v>
      </c>
      <c r="C37" s="49">
        <f aca="true" t="shared" si="0" ref="C37:D41">C24</f>
        <v>0</v>
      </c>
      <c r="D37" s="49">
        <f t="shared" si="0"/>
        <v>0</v>
      </c>
      <c r="E37" s="49"/>
    </row>
    <row r="38" spans="1:5" s="43" customFormat="1" ht="15">
      <c r="A38" s="47" t="s">
        <v>220</v>
      </c>
      <c r="B38" s="48" t="s">
        <v>235</v>
      </c>
      <c r="C38" s="49">
        <f t="shared" si="0"/>
        <v>0</v>
      </c>
      <c r="D38" s="49">
        <f t="shared" si="0"/>
        <v>0</v>
      </c>
      <c r="E38" s="49"/>
    </row>
    <row r="39" spans="1:5" s="50" customFormat="1" ht="15">
      <c r="A39" s="44" t="s">
        <v>242</v>
      </c>
      <c r="B39" s="45" t="s">
        <v>236</v>
      </c>
      <c r="C39" s="46">
        <f t="shared" si="0"/>
        <v>0</v>
      </c>
      <c r="D39" s="46">
        <f t="shared" si="0"/>
        <v>0</v>
      </c>
      <c r="E39" s="46">
        <f>E24</f>
        <v>-89744.6</v>
      </c>
    </row>
    <row r="40" spans="1:5" s="50" customFormat="1" ht="15">
      <c r="A40" s="44" t="s">
        <v>220</v>
      </c>
      <c r="B40" s="45" t="s">
        <v>236</v>
      </c>
      <c r="C40" s="46">
        <f t="shared" si="0"/>
        <v>0</v>
      </c>
      <c r="D40" s="46">
        <f t="shared" si="0"/>
        <v>0</v>
      </c>
      <c r="E40" s="46"/>
    </row>
    <row r="41" spans="1:5" s="43" customFormat="1" ht="42.75">
      <c r="A41" s="44" t="s">
        <v>223</v>
      </c>
      <c r="B41" s="45" t="s">
        <v>237</v>
      </c>
      <c r="C41" s="46">
        <f t="shared" si="0"/>
        <v>-7666464</v>
      </c>
      <c r="D41" s="46">
        <f t="shared" si="0"/>
        <v>-16219830.78</v>
      </c>
      <c r="E41" s="46">
        <f>E28</f>
        <v>-13604930.5</v>
      </c>
    </row>
    <row r="42" spans="1:5" s="43" customFormat="1" ht="28.5">
      <c r="A42" s="44" t="s">
        <v>259</v>
      </c>
      <c r="B42" s="45">
        <v>603000</v>
      </c>
      <c r="C42" s="46">
        <v>0</v>
      </c>
      <c r="D42" s="46">
        <v>0</v>
      </c>
      <c r="E42" s="46">
        <f>E14</f>
        <v>0</v>
      </c>
    </row>
    <row r="43" spans="1:5" s="43" customFormat="1" ht="42.75">
      <c r="A43" s="44" t="s">
        <v>238</v>
      </c>
      <c r="B43" s="45" t="s">
        <v>204</v>
      </c>
      <c r="C43" s="46">
        <f>C31</f>
        <v>-7666464</v>
      </c>
      <c r="D43" s="46">
        <f>D31</f>
        <v>-9781587.26</v>
      </c>
      <c r="E43" s="46">
        <f>E31</f>
        <v>-16038286.929999998</v>
      </c>
    </row>
    <row r="44" spans="1:5" s="43" customFormat="1" ht="42.75" hidden="1">
      <c r="A44" s="44" t="s">
        <v>239</v>
      </c>
      <c r="B44" s="45" t="s">
        <v>204</v>
      </c>
      <c r="C44" s="45"/>
      <c r="D44" s="46"/>
      <c r="E44" s="46"/>
    </row>
    <row r="45" spans="1:5" s="43" customFormat="1" ht="14.25">
      <c r="A45" s="197" t="s">
        <v>240</v>
      </c>
      <c r="B45" s="197"/>
      <c r="C45" s="197"/>
      <c r="D45" s="197"/>
      <c r="E45" s="197"/>
    </row>
    <row r="46" spans="1:5" s="43" customFormat="1" ht="14.25">
      <c r="A46" s="44" t="s">
        <v>203</v>
      </c>
      <c r="B46" s="45" t="s">
        <v>204</v>
      </c>
      <c r="C46" s="46">
        <f>'Додаток 1 Доходи'!D112-'Додоток 2 Видатки за ГР'!D363</f>
        <v>-7666464</v>
      </c>
      <c r="D46" s="46">
        <f>'Додаток 1 Доходи'!E112-'Додоток 2 Видатки за ГР'!E363</f>
        <v>-17616291.32</v>
      </c>
      <c r="E46" s="46">
        <f>'Додаток 1 Доходи'!F112-'Додоток 2 Видатки за ГР'!F363</f>
        <v>-13381618.700000003</v>
      </c>
    </row>
    <row r="47" spans="1:5" s="43" customFormat="1" ht="14.25" hidden="1">
      <c r="A47" s="44" t="s">
        <v>205</v>
      </c>
      <c r="B47" s="45" t="s">
        <v>204</v>
      </c>
      <c r="C47" s="46"/>
      <c r="D47" s="46"/>
      <c r="E47" s="46"/>
    </row>
    <row r="48" spans="1:5" s="43" customFormat="1" ht="14.25">
      <c r="A48" s="44" t="s">
        <v>206</v>
      </c>
      <c r="B48" s="45" t="s">
        <v>207</v>
      </c>
      <c r="C48" s="46">
        <f>C50+C58</f>
        <v>7666464</v>
      </c>
      <c r="D48" s="46">
        <f>D50+D58</f>
        <v>17616291.32</v>
      </c>
      <c r="E48" s="46">
        <f>E50+E58</f>
        <v>13381618.7</v>
      </c>
    </row>
    <row r="49" spans="1:5" s="43" customFormat="1" ht="14.25" hidden="1">
      <c r="A49" s="44" t="s">
        <v>208</v>
      </c>
      <c r="B49" s="45" t="s">
        <v>207</v>
      </c>
      <c r="C49" s="46"/>
      <c r="D49" s="46"/>
      <c r="E49" s="46"/>
    </row>
    <row r="50" spans="1:5" s="43" customFormat="1" ht="28.5">
      <c r="A50" s="44" t="s">
        <v>209</v>
      </c>
      <c r="B50" s="45" t="s">
        <v>210</v>
      </c>
      <c r="C50" s="46">
        <f>C52-C53</f>
        <v>0</v>
      </c>
      <c r="D50" s="46">
        <f>D52-D53</f>
        <v>296089.05</v>
      </c>
      <c r="E50" s="46">
        <f>E52-E53+E54</f>
        <v>-376777.7400000001</v>
      </c>
    </row>
    <row r="51" spans="1:5" s="43" customFormat="1" ht="28.5" hidden="1">
      <c r="A51" s="44" t="s">
        <v>211</v>
      </c>
      <c r="B51" s="45" t="s">
        <v>210</v>
      </c>
      <c r="C51" s="46"/>
      <c r="D51" s="46"/>
      <c r="E51" s="46"/>
    </row>
    <row r="52" spans="1:5" s="43" customFormat="1" ht="15.75" customHeight="1">
      <c r="A52" s="47" t="s">
        <v>217</v>
      </c>
      <c r="B52" s="48" t="s">
        <v>241</v>
      </c>
      <c r="C52" s="49">
        <v>313288</v>
      </c>
      <c r="D52" s="49">
        <v>313288</v>
      </c>
      <c r="E52" s="49">
        <v>313288.32</v>
      </c>
    </row>
    <row r="53" spans="1:5" s="43" customFormat="1" ht="15.75" customHeight="1">
      <c r="A53" s="47" t="s">
        <v>212</v>
      </c>
      <c r="B53" s="48" t="s">
        <v>213</v>
      </c>
      <c r="C53" s="49">
        <v>313288</v>
      </c>
      <c r="D53" s="49">
        <v>17198.95</v>
      </c>
      <c r="E53" s="49">
        <v>887234.39</v>
      </c>
    </row>
    <row r="54" spans="1:5" s="50" customFormat="1" ht="15.75" customHeight="1">
      <c r="A54" s="44" t="s">
        <v>242</v>
      </c>
      <c r="B54" s="45" t="s">
        <v>243</v>
      </c>
      <c r="C54" s="46"/>
      <c r="D54" s="46"/>
      <c r="E54" s="46">
        <f>E56</f>
        <v>197168.33</v>
      </c>
    </row>
    <row r="55" spans="1:5" s="43" customFormat="1" ht="15.75" customHeight="1" hidden="1">
      <c r="A55" s="47" t="s">
        <v>220</v>
      </c>
      <c r="B55" s="48" t="s">
        <v>243</v>
      </c>
      <c r="C55" s="49"/>
      <c r="D55" s="49"/>
      <c r="E55" s="49"/>
    </row>
    <row r="56" spans="1:5" s="43" customFormat="1" ht="15.75" customHeight="1">
      <c r="A56" s="47" t="s">
        <v>242</v>
      </c>
      <c r="B56" s="48" t="s">
        <v>244</v>
      </c>
      <c r="C56" s="49"/>
      <c r="D56" s="49"/>
      <c r="E56" s="49">
        <v>197168.33</v>
      </c>
    </row>
    <row r="57" spans="1:5" s="43" customFormat="1" ht="15.75" customHeight="1" hidden="1">
      <c r="A57" s="47" t="s">
        <v>220</v>
      </c>
      <c r="B57" s="48" t="s">
        <v>244</v>
      </c>
      <c r="C57" s="49"/>
      <c r="D57" s="49"/>
      <c r="E57" s="49"/>
    </row>
    <row r="58" spans="1:5" s="43" customFormat="1" ht="28.5">
      <c r="A58" s="44" t="s">
        <v>214</v>
      </c>
      <c r="B58" s="45" t="s">
        <v>215</v>
      </c>
      <c r="C58" s="46">
        <f>C60-C61+C66</f>
        <v>7666464</v>
      </c>
      <c r="D58" s="46">
        <f>D60-D61+D66</f>
        <v>17320202.27</v>
      </c>
      <c r="E58" s="46">
        <f>E60-E61+E66</f>
        <v>13758396.44</v>
      </c>
    </row>
    <row r="59" spans="1:5" s="43" customFormat="1" ht="28.5" hidden="1">
      <c r="A59" s="44" t="s">
        <v>216</v>
      </c>
      <c r="B59" s="45" t="s">
        <v>215</v>
      </c>
      <c r="C59" s="46"/>
      <c r="D59" s="46"/>
      <c r="E59" s="46"/>
    </row>
    <row r="60" spans="1:5" s="43" customFormat="1" ht="16.5" customHeight="1">
      <c r="A60" s="47" t="s">
        <v>217</v>
      </c>
      <c r="B60" s="48" t="s">
        <v>218</v>
      </c>
      <c r="C60" s="49">
        <v>634302</v>
      </c>
      <c r="D60" s="49">
        <v>1136833</v>
      </c>
      <c r="E60" s="49">
        <v>1136833.79</v>
      </c>
    </row>
    <row r="61" spans="1:5" s="43" customFormat="1" ht="16.5" customHeight="1">
      <c r="A61" s="47" t="s">
        <v>212</v>
      </c>
      <c r="B61" s="48" t="s">
        <v>219</v>
      </c>
      <c r="C61" s="49">
        <v>634302</v>
      </c>
      <c r="D61" s="49">
        <v>36461.51</v>
      </c>
      <c r="E61" s="49">
        <v>983367.85</v>
      </c>
    </row>
    <row r="62" spans="1:5" s="50" customFormat="1" ht="16.5" customHeight="1">
      <c r="A62" s="44" t="s">
        <v>242</v>
      </c>
      <c r="B62" s="45" t="s">
        <v>221</v>
      </c>
      <c r="C62" s="46">
        <v>0</v>
      </c>
      <c r="D62" s="46">
        <v>0</v>
      </c>
      <c r="E62" s="46">
        <f>E64</f>
        <v>0</v>
      </c>
    </row>
    <row r="63" spans="1:5" s="43" customFormat="1" ht="16.5" customHeight="1" hidden="1">
      <c r="A63" s="47" t="s">
        <v>220</v>
      </c>
      <c r="B63" s="48" t="s">
        <v>221</v>
      </c>
      <c r="C63" s="49"/>
      <c r="D63" s="49"/>
      <c r="E63" s="49"/>
    </row>
    <row r="64" spans="1:5" s="43" customFormat="1" ht="16.5" customHeight="1">
      <c r="A64" s="47" t="s">
        <v>242</v>
      </c>
      <c r="B64" s="48" t="s">
        <v>222</v>
      </c>
      <c r="C64" s="49">
        <v>0</v>
      </c>
      <c r="D64" s="49">
        <v>0</v>
      </c>
      <c r="E64" s="49">
        <v>0</v>
      </c>
    </row>
    <row r="65" spans="1:5" s="43" customFormat="1" ht="16.5" customHeight="1" hidden="1">
      <c r="A65" s="47" t="s">
        <v>220</v>
      </c>
      <c r="B65" s="48" t="s">
        <v>222</v>
      </c>
      <c r="C65" s="49"/>
      <c r="D65" s="49"/>
      <c r="E65" s="49"/>
    </row>
    <row r="66" spans="1:5" s="43" customFormat="1" ht="42.75">
      <c r="A66" s="44" t="s">
        <v>223</v>
      </c>
      <c r="B66" s="45" t="s">
        <v>224</v>
      </c>
      <c r="C66" s="46">
        <v>7666464</v>
      </c>
      <c r="D66" s="46">
        <v>16219830.78</v>
      </c>
      <c r="E66" s="46">
        <v>13604930.5</v>
      </c>
    </row>
    <row r="67" spans="1:5" s="43" customFormat="1" ht="28.5">
      <c r="A67" s="44" t="s">
        <v>225</v>
      </c>
      <c r="B67" s="45" t="s">
        <v>204</v>
      </c>
      <c r="C67" s="46">
        <f>C48</f>
        <v>7666464</v>
      </c>
      <c r="D67" s="46">
        <f>D48</f>
        <v>17616291.32</v>
      </c>
      <c r="E67" s="46">
        <f>E48</f>
        <v>13381618.7</v>
      </c>
    </row>
    <row r="68" spans="1:5" s="43" customFormat="1" ht="28.5" hidden="1">
      <c r="A68" s="44" t="s">
        <v>226</v>
      </c>
      <c r="B68" s="45" t="s">
        <v>204</v>
      </c>
      <c r="C68" s="46"/>
      <c r="D68" s="46"/>
      <c r="E68" s="46"/>
    </row>
    <row r="69" spans="1:5" s="43" customFormat="1" ht="15.75" customHeight="1">
      <c r="A69" s="44" t="s">
        <v>227</v>
      </c>
      <c r="B69" s="45" t="s">
        <v>228</v>
      </c>
      <c r="C69" s="46">
        <f>C71</f>
        <v>7666464</v>
      </c>
      <c r="D69" s="46">
        <f>D71</f>
        <v>17616291.32</v>
      </c>
      <c r="E69" s="46">
        <f>E71</f>
        <v>13381618.700000001</v>
      </c>
    </row>
    <row r="70" spans="1:5" s="43" customFormat="1" ht="14.25" hidden="1">
      <c r="A70" s="44" t="s">
        <v>229</v>
      </c>
      <c r="B70" s="45" t="s">
        <v>228</v>
      </c>
      <c r="C70" s="46"/>
      <c r="D70" s="46"/>
      <c r="E70" s="46"/>
    </row>
    <row r="71" spans="1:5" s="43" customFormat="1" ht="14.25">
      <c r="A71" s="44" t="s">
        <v>230</v>
      </c>
      <c r="B71" s="45" t="s">
        <v>231</v>
      </c>
      <c r="C71" s="46">
        <f>C73-C74+C79</f>
        <v>7666464</v>
      </c>
      <c r="D71" s="46">
        <f>D73-D74+D79</f>
        <v>17616291.32</v>
      </c>
      <c r="E71" s="46">
        <f>E73-E74+E79+E75</f>
        <v>13381618.700000001</v>
      </c>
    </row>
    <row r="72" spans="1:5" s="43" customFormat="1" ht="14.25" hidden="1">
      <c r="A72" s="44" t="s">
        <v>232</v>
      </c>
      <c r="B72" s="45" t="s">
        <v>231</v>
      </c>
      <c r="C72" s="46"/>
      <c r="D72" s="46"/>
      <c r="E72" s="46"/>
    </row>
    <row r="73" spans="1:5" s="43" customFormat="1" ht="15">
      <c r="A73" s="47" t="s">
        <v>217</v>
      </c>
      <c r="B73" s="48" t="s">
        <v>233</v>
      </c>
      <c r="C73" s="49">
        <f aca="true" t="shared" si="1" ref="C73:D78">C52+C60</f>
        <v>947590</v>
      </c>
      <c r="D73" s="49">
        <f t="shared" si="1"/>
        <v>1450121</v>
      </c>
      <c r="E73" s="49">
        <f>E52+E60</f>
        <v>1450122.11</v>
      </c>
    </row>
    <row r="74" spans="1:5" s="43" customFormat="1" ht="15">
      <c r="A74" s="47" t="s">
        <v>212</v>
      </c>
      <c r="B74" s="48" t="s">
        <v>234</v>
      </c>
      <c r="C74" s="49">
        <f t="shared" si="1"/>
        <v>947590</v>
      </c>
      <c r="D74" s="49">
        <f t="shared" si="1"/>
        <v>53660.46000000001</v>
      </c>
      <c r="E74" s="49">
        <f>E53+E61</f>
        <v>1870602.24</v>
      </c>
    </row>
    <row r="75" spans="1:5" s="50" customFormat="1" ht="15">
      <c r="A75" s="44" t="s">
        <v>242</v>
      </c>
      <c r="B75" s="45" t="s">
        <v>235</v>
      </c>
      <c r="C75" s="46">
        <f t="shared" si="1"/>
        <v>0</v>
      </c>
      <c r="D75" s="46">
        <f t="shared" si="1"/>
        <v>0</v>
      </c>
      <c r="E75" s="46">
        <f>E54+E62</f>
        <v>197168.33</v>
      </c>
    </row>
    <row r="76" spans="1:5" s="43" customFormat="1" ht="15" hidden="1">
      <c r="A76" s="47" t="s">
        <v>220</v>
      </c>
      <c r="B76" s="48" t="s">
        <v>235</v>
      </c>
      <c r="C76" s="49">
        <f t="shared" si="1"/>
        <v>0</v>
      </c>
      <c r="D76" s="49">
        <f t="shared" si="1"/>
        <v>0</v>
      </c>
      <c r="E76" s="49"/>
    </row>
    <row r="77" spans="1:5" s="43" customFormat="1" ht="15">
      <c r="A77" s="47" t="s">
        <v>242</v>
      </c>
      <c r="B77" s="48">
        <v>602340</v>
      </c>
      <c r="C77" s="49">
        <f t="shared" si="1"/>
        <v>0</v>
      </c>
      <c r="D77" s="49">
        <f t="shared" si="1"/>
        <v>0</v>
      </c>
      <c r="E77" s="49">
        <f>E56+E64</f>
        <v>197168.33</v>
      </c>
    </row>
    <row r="78" spans="1:5" s="43" customFormat="1" ht="15" hidden="1">
      <c r="A78" s="47" t="s">
        <v>220</v>
      </c>
      <c r="B78" s="48" t="s">
        <v>236</v>
      </c>
      <c r="C78" s="49">
        <f t="shared" si="1"/>
        <v>0</v>
      </c>
      <c r="D78" s="49">
        <f t="shared" si="1"/>
        <v>0</v>
      </c>
      <c r="E78" s="49"/>
    </row>
    <row r="79" spans="1:5" s="50" customFormat="1" ht="42.75">
      <c r="A79" s="44" t="s">
        <v>223</v>
      </c>
      <c r="B79" s="45" t="s">
        <v>237</v>
      </c>
      <c r="C79" s="46">
        <f>C66</f>
        <v>7666464</v>
      </c>
      <c r="D79" s="46">
        <f>D66</f>
        <v>16219830.78</v>
      </c>
      <c r="E79" s="46">
        <f>E66</f>
        <v>13604930.5</v>
      </c>
    </row>
    <row r="80" spans="1:5" s="50" customFormat="1" ht="42.75">
      <c r="A80" s="44" t="s">
        <v>238</v>
      </c>
      <c r="B80" s="45" t="s">
        <v>204</v>
      </c>
      <c r="C80" s="46">
        <f>C69</f>
        <v>7666464</v>
      </c>
      <c r="D80" s="46">
        <f>D69</f>
        <v>17616291.32</v>
      </c>
      <c r="E80" s="46">
        <f>E67</f>
        <v>13381618.7</v>
      </c>
    </row>
    <row r="81" spans="1:5" s="50" customFormat="1" ht="42.75" hidden="1">
      <c r="A81" s="44" t="s">
        <v>239</v>
      </c>
      <c r="B81" s="45" t="s">
        <v>204</v>
      </c>
      <c r="C81" s="46"/>
      <c r="D81" s="46"/>
      <c r="E81" s="46"/>
    </row>
    <row r="82" spans="1:5" s="50" customFormat="1" ht="15">
      <c r="A82" s="44" t="s">
        <v>255</v>
      </c>
      <c r="B82" s="51"/>
      <c r="C82" s="52"/>
      <c r="D82" s="52"/>
      <c r="E82" s="52"/>
    </row>
    <row r="83" spans="1:5" s="43" customFormat="1" ht="41.25" customHeight="1">
      <c r="A83" s="209" t="s">
        <v>260</v>
      </c>
      <c r="B83" s="209"/>
      <c r="C83" s="209"/>
      <c r="D83" s="209"/>
      <c r="E83" s="209"/>
    </row>
    <row r="84" s="43" customFormat="1" ht="14.25"/>
    <row r="85" spans="1:5" s="43" customFormat="1" ht="14.25">
      <c r="A85" s="196" t="s">
        <v>442</v>
      </c>
      <c r="B85" s="208"/>
      <c r="C85" s="208"/>
      <c r="D85" s="208"/>
      <c r="E85" s="208"/>
    </row>
    <row r="86" s="43" customFormat="1" ht="14.25"/>
    <row r="87" s="43" customFormat="1" ht="14.25"/>
    <row r="88" s="43" customFormat="1" ht="14.25"/>
    <row r="89" s="43" customFormat="1" ht="14.25"/>
    <row r="90" s="43" customFormat="1" ht="14.25"/>
    <row r="91" s="43" customFormat="1" ht="14.25"/>
    <row r="92" s="43" customFormat="1" ht="14.25"/>
    <row r="93" s="43" customFormat="1" ht="14.25"/>
    <row r="94" s="43" customFormat="1" ht="14.25"/>
    <row r="95" s="43" customFormat="1" ht="14.25"/>
    <row r="96" s="43" customFormat="1" ht="14.25"/>
    <row r="97" s="43" customFormat="1" ht="14.25"/>
    <row r="98" s="43" customFormat="1" ht="14.25"/>
    <row r="99" s="43" customFormat="1" ht="14.25"/>
    <row r="100" s="43" customFormat="1" ht="14.25"/>
    <row r="101" s="43" customFormat="1" ht="14.25"/>
    <row r="102" s="43" customFormat="1" ht="14.25"/>
    <row r="103" s="43" customFormat="1" ht="14.25"/>
    <row r="104" s="43" customFormat="1" ht="14.25"/>
    <row r="105" s="43" customFormat="1" ht="14.25"/>
    <row r="106" s="43" customFormat="1" ht="14.25"/>
    <row r="107" s="43" customFormat="1" ht="14.25"/>
    <row r="108" s="43" customFormat="1" ht="14.25"/>
    <row r="109" s="43" customFormat="1" ht="14.25"/>
    <row r="110" s="43" customFormat="1" ht="14.25"/>
  </sheetData>
  <sheetProtection/>
  <mergeCells count="12">
    <mergeCell ref="B6:B7"/>
    <mergeCell ref="D6:D7"/>
    <mergeCell ref="E6:E7"/>
    <mergeCell ref="A9:E9"/>
    <mergeCell ref="D1:E1"/>
    <mergeCell ref="D2:E2"/>
    <mergeCell ref="A85:E85"/>
    <mergeCell ref="A45:E45"/>
    <mergeCell ref="A83:E83"/>
    <mergeCell ref="A4:E4"/>
    <mergeCell ref="A6:A7"/>
    <mergeCell ref="C6:C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Inna</cp:lastModifiedBy>
  <cp:lastPrinted>2022-03-03T08:58:45Z</cp:lastPrinted>
  <dcterms:created xsi:type="dcterms:W3CDTF">2021-07-22T08:47:19Z</dcterms:created>
  <dcterms:modified xsi:type="dcterms:W3CDTF">2022-03-03T08:58:57Z</dcterms:modified>
  <cp:category/>
  <cp:version/>
  <cp:contentType/>
  <cp:contentStatus/>
</cp:coreProperties>
</file>