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звіт за 1 кв 2020\"/>
    </mc:Choice>
  </mc:AlternateContent>
  <bookViews>
    <workbookView xWindow="-15" yWindow="405" windowWidth="10920" windowHeight="9735" activeTab="1"/>
  </bookViews>
  <sheets>
    <sheet name="Доходи" sheetId="8" r:id="rId1"/>
    <sheet name="Видатки" sheetId="9" r:id="rId2"/>
  </sheets>
  <definedNames>
    <definedName name="_xlnm.Print_Titles" localSheetId="0">Доходи!$A:$C,Доходи!$5:$6</definedName>
  </definedNames>
  <calcPr calcId="152511"/>
</workbook>
</file>

<file path=xl/calcChain.xml><?xml version="1.0" encoding="utf-8"?>
<calcChain xmlns="http://schemas.openxmlformats.org/spreadsheetml/2006/main">
  <c r="F188" i="9" l="1"/>
  <c r="G212" i="9"/>
  <c r="G193" i="9"/>
  <c r="H193" i="9"/>
  <c r="I193" i="9"/>
  <c r="F189" i="9"/>
  <c r="E189" i="9"/>
  <c r="E188" i="9" s="1"/>
  <c r="D189" i="9"/>
  <c r="D188" i="9" s="1"/>
  <c r="I192" i="9"/>
  <c r="H192" i="9"/>
  <c r="G192" i="9"/>
  <c r="I191" i="9"/>
  <c r="H191" i="9"/>
  <c r="G191" i="9"/>
  <c r="E99" i="9"/>
  <c r="F99" i="9"/>
  <c r="G99" i="9" s="1"/>
  <c r="D99" i="9"/>
  <c r="I99" i="9" s="1"/>
  <c r="G103" i="9"/>
  <c r="H103" i="9"/>
  <c r="I103" i="9"/>
  <c r="H99" i="9" l="1"/>
  <c r="I47" i="8"/>
  <c r="H47" i="8"/>
  <c r="I218" i="9" l="1"/>
  <c r="H218" i="9"/>
  <c r="G218" i="9"/>
  <c r="I217" i="9"/>
  <c r="H217" i="9"/>
  <c r="G217" i="9"/>
  <c r="I216" i="9"/>
  <c r="H216" i="9"/>
  <c r="G216" i="9"/>
  <c r="I215" i="9"/>
  <c r="H215" i="9"/>
  <c r="G215" i="9"/>
  <c r="I214" i="9"/>
  <c r="H214" i="9"/>
  <c r="G214" i="9"/>
  <c r="I213" i="9"/>
  <c r="H213" i="9"/>
  <c r="G213" i="9"/>
  <c r="I212" i="9"/>
  <c r="H212" i="9"/>
  <c r="I211" i="9"/>
  <c r="H211" i="9"/>
  <c r="G211" i="9"/>
  <c r="F210" i="9"/>
  <c r="E210" i="9"/>
  <c r="D210" i="9"/>
  <c r="I210" i="9" s="1"/>
  <c r="I209" i="9"/>
  <c r="H209" i="9"/>
  <c r="G209" i="9"/>
  <c r="I208" i="9"/>
  <c r="H208" i="9"/>
  <c r="G208" i="9"/>
  <c r="I207" i="9"/>
  <c r="H207" i="9"/>
  <c r="G207" i="9"/>
  <c r="I206" i="9"/>
  <c r="H206" i="9"/>
  <c r="G206" i="9"/>
  <c r="F205" i="9"/>
  <c r="E205" i="9"/>
  <c r="D205" i="9"/>
  <c r="I205" i="9" s="1"/>
  <c r="I204" i="9"/>
  <c r="H204" i="9"/>
  <c r="G204" i="9"/>
  <c r="I203" i="9"/>
  <c r="H203" i="9"/>
  <c r="G203" i="9"/>
  <c r="I202" i="9"/>
  <c r="H202" i="9"/>
  <c r="G202" i="9"/>
  <c r="I201" i="9"/>
  <c r="H201" i="9"/>
  <c r="G201" i="9"/>
  <c r="I200" i="9"/>
  <c r="H200" i="9"/>
  <c r="G200" i="9"/>
  <c r="I199" i="9"/>
  <c r="H199" i="9"/>
  <c r="G199" i="9"/>
  <c r="I198" i="9"/>
  <c r="H198" i="9"/>
  <c r="G198" i="9"/>
  <c r="I197" i="9"/>
  <c r="H197" i="9"/>
  <c r="G197" i="9"/>
  <c r="I196" i="9"/>
  <c r="H196" i="9"/>
  <c r="G196" i="9"/>
  <c r="I195" i="9"/>
  <c r="H195" i="9"/>
  <c r="G195" i="9"/>
  <c r="I190" i="9"/>
  <c r="H190" i="9"/>
  <c r="G190" i="9"/>
  <c r="I189" i="9"/>
  <c r="I185" i="9"/>
  <c r="H185" i="9"/>
  <c r="G185" i="9"/>
  <c r="I184" i="9"/>
  <c r="H184" i="9"/>
  <c r="G184" i="9"/>
  <c r="I183" i="9"/>
  <c r="H183" i="9"/>
  <c r="G183" i="9"/>
  <c r="I182" i="9"/>
  <c r="H182" i="9"/>
  <c r="G182" i="9"/>
  <c r="I181" i="9"/>
  <c r="H181" i="9"/>
  <c r="G181" i="9"/>
  <c r="I180" i="9"/>
  <c r="H180" i="9"/>
  <c r="G180" i="9"/>
  <c r="I179" i="9"/>
  <c r="H179" i="9"/>
  <c r="G179" i="9"/>
  <c r="I178" i="9"/>
  <c r="H178" i="9"/>
  <c r="G178" i="9"/>
  <c r="I177" i="9"/>
  <c r="H177" i="9"/>
  <c r="G177" i="9"/>
  <c r="I176" i="9"/>
  <c r="H176" i="9"/>
  <c r="G176" i="9"/>
  <c r="I175" i="9"/>
  <c r="H175" i="9"/>
  <c r="G175" i="9"/>
  <c r="I174" i="9"/>
  <c r="H174" i="9"/>
  <c r="G174" i="9"/>
  <c r="I173" i="9"/>
  <c r="H173" i="9"/>
  <c r="G173" i="9"/>
  <c r="F172" i="9"/>
  <c r="E172" i="9"/>
  <c r="D172" i="9"/>
  <c r="I172" i="9" s="1"/>
  <c r="I171" i="9"/>
  <c r="H171" i="9"/>
  <c r="G171" i="9"/>
  <c r="I170" i="9"/>
  <c r="H170" i="9"/>
  <c r="G170" i="9"/>
  <c r="I169" i="9"/>
  <c r="H169" i="9"/>
  <c r="G169" i="9"/>
  <c r="I168" i="9"/>
  <c r="H168" i="9"/>
  <c r="G168" i="9"/>
  <c r="I167" i="9"/>
  <c r="H167" i="9"/>
  <c r="G167" i="9"/>
  <c r="F166" i="9"/>
  <c r="E166" i="9"/>
  <c r="D166" i="9"/>
  <c r="I166" i="9" s="1"/>
  <c r="I165" i="9"/>
  <c r="H165" i="9"/>
  <c r="G165" i="9"/>
  <c r="I164" i="9"/>
  <c r="H164" i="9"/>
  <c r="G164" i="9"/>
  <c r="I163" i="9"/>
  <c r="H163" i="9"/>
  <c r="G163" i="9"/>
  <c r="I162" i="9"/>
  <c r="H162" i="9"/>
  <c r="G162" i="9"/>
  <c r="I161" i="9"/>
  <c r="H161" i="9"/>
  <c r="G161" i="9"/>
  <c r="I160" i="9"/>
  <c r="H160" i="9"/>
  <c r="G160" i="9"/>
  <c r="I159" i="9"/>
  <c r="H159" i="9"/>
  <c r="G159" i="9"/>
  <c r="F158" i="9"/>
  <c r="E158" i="9"/>
  <c r="D158" i="9"/>
  <c r="I158" i="9" s="1"/>
  <c r="I157" i="9"/>
  <c r="H157" i="9"/>
  <c r="G157" i="9"/>
  <c r="I156" i="9"/>
  <c r="H156" i="9"/>
  <c r="G156" i="9"/>
  <c r="I155" i="9"/>
  <c r="H155" i="9"/>
  <c r="G155" i="9"/>
  <c r="I154" i="9"/>
  <c r="H154" i="9"/>
  <c r="G154" i="9"/>
  <c r="I153" i="9"/>
  <c r="H153" i="9"/>
  <c r="G153" i="9"/>
  <c r="I152" i="9"/>
  <c r="H152" i="9"/>
  <c r="G152" i="9"/>
  <c r="I151" i="9"/>
  <c r="H151" i="9"/>
  <c r="G151" i="9"/>
  <c r="I150" i="9"/>
  <c r="H150" i="9"/>
  <c r="G150" i="9"/>
  <c r="I149" i="9"/>
  <c r="H149" i="9"/>
  <c r="G149" i="9"/>
  <c r="I148" i="9"/>
  <c r="H148" i="9"/>
  <c r="G148" i="9"/>
  <c r="I147" i="9"/>
  <c r="H147" i="9"/>
  <c r="G147" i="9"/>
  <c r="F146" i="9"/>
  <c r="E146" i="9"/>
  <c r="D146" i="9"/>
  <c r="I146" i="9" s="1"/>
  <c r="I145" i="9"/>
  <c r="H145" i="9"/>
  <c r="G145" i="9"/>
  <c r="I144" i="9"/>
  <c r="H144" i="9"/>
  <c r="G144" i="9"/>
  <c r="I143" i="9"/>
  <c r="H143" i="9"/>
  <c r="G143" i="9"/>
  <c r="I142" i="9"/>
  <c r="H142" i="9"/>
  <c r="G142" i="9"/>
  <c r="I141" i="9"/>
  <c r="H141" i="9"/>
  <c r="G141" i="9"/>
  <c r="I140" i="9"/>
  <c r="H140" i="9"/>
  <c r="G140" i="9"/>
  <c r="I139" i="9"/>
  <c r="H139" i="9"/>
  <c r="G139" i="9"/>
  <c r="I138" i="9"/>
  <c r="H138" i="9"/>
  <c r="G138" i="9"/>
  <c r="I137" i="9"/>
  <c r="H137" i="9"/>
  <c r="G137" i="9"/>
  <c r="F136" i="9"/>
  <c r="E136" i="9"/>
  <c r="D136" i="9"/>
  <c r="I136" i="9" s="1"/>
  <c r="I135" i="9"/>
  <c r="H135" i="9"/>
  <c r="G135" i="9"/>
  <c r="I134" i="9"/>
  <c r="H134" i="9"/>
  <c r="G134" i="9"/>
  <c r="I133" i="9"/>
  <c r="H133" i="9"/>
  <c r="G133" i="9"/>
  <c r="I132" i="9"/>
  <c r="H132" i="9"/>
  <c r="G132" i="9"/>
  <c r="I131" i="9"/>
  <c r="H131" i="9"/>
  <c r="G131" i="9"/>
  <c r="I130" i="9"/>
  <c r="H130" i="9"/>
  <c r="G130" i="9"/>
  <c r="I129" i="9"/>
  <c r="H129" i="9"/>
  <c r="G129" i="9"/>
  <c r="I128" i="9"/>
  <c r="H128" i="9"/>
  <c r="G128" i="9"/>
  <c r="I127" i="9"/>
  <c r="H127" i="9"/>
  <c r="G127" i="9"/>
  <c r="I126" i="9"/>
  <c r="H126" i="9"/>
  <c r="G126" i="9"/>
  <c r="F125" i="9"/>
  <c r="E125" i="9"/>
  <c r="D125" i="9"/>
  <c r="I125" i="9" s="1"/>
  <c r="I124" i="9"/>
  <c r="H124" i="9"/>
  <c r="I123" i="9"/>
  <c r="H123" i="9"/>
  <c r="G123" i="9"/>
  <c r="I122" i="9"/>
  <c r="H122" i="9"/>
  <c r="G122" i="9"/>
  <c r="I121" i="9"/>
  <c r="H121" i="9"/>
  <c r="G121" i="9"/>
  <c r="I120" i="9"/>
  <c r="H120" i="9"/>
  <c r="G120" i="9"/>
  <c r="I119" i="9"/>
  <c r="H119" i="9"/>
  <c r="G119" i="9"/>
  <c r="I118" i="9"/>
  <c r="H118" i="9"/>
  <c r="G118" i="9"/>
  <c r="I117" i="9"/>
  <c r="H117" i="9"/>
  <c r="G117" i="9"/>
  <c r="I116" i="9"/>
  <c r="H116" i="9"/>
  <c r="G116" i="9"/>
  <c r="I115" i="9"/>
  <c r="H115" i="9"/>
  <c r="G115" i="9"/>
  <c r="I114" i="9"/>
  <c r="H114" i="9"/>
  <c r="G114" i="9"/>
  <c r="I113" i="9"/>
  <c r="H113" i="9"/>
  <c r="G113" i="9"/>
  <c r="F112" i="9"/>
  <c r="E112" i="9"/>
  <c r="D112" i="9"/>
  <c r="I112" i="9" s="1"/>
  <c r="I110" i="9"/>
  <c r="H110" i="9"/>
  <c r="G110" i="9"/>
  <c r="I109" i="9"/>
  <c r="H109" i="9"/>
  <c r="G109" i="9"/>
  <c r="I108" i="9"/>
  <c r="H108" i="9"/>
  <c r="G108" i="9"/>
  <c r="I107" i="9"/>
  <c r="H107" i="9"/>
  <c r="G107" i="9"/>
  <c r="F106" i="9"/>
  <c r="E106" i="9"/>
  <c r="D106" i="9"/>
  <c r="I106" i="9" s="1"/>
  <c r="I105" i="9"/>
  <c r="H105" i="9"/>
  <c r="G105" i="9"/>
  <c r="I104" i="9"/>
  <c r="H104" i="9"/>
  <c r="G104" i="9"/>
  <c r="I102" i="9"/>
  <c r="H102" i="9"/>
  <c r="G102" i="9"/>
  <c r="I101" i="9"/>
  <c r="H101" i="9"/>
  <c r="G101" i="9"/>
  <c r="I100" i="9"/>
  <c r="H100" i="9"/>
  <c r="G100" i="9"/>
  <c r="I98" i="9"/>
  <c r="H98" i="9"/>
  <c r="G98" i="9"/>
  <c r="I97" i="9"/>
  <c r="H97" i="9"/>
  <c r="G97" i="9"/>
  <c r="I96" i="9"/>
  <c r="H96" i="9"/>
  <c r="G96" i="9"/>
  <c r="I95" i="9"/>
  <c r="H95" i="9"/>
  <c r="G95" i="9"/>
  <c r="I94" i="9"/>
  <c r="H94" i="9"/>
  <c r="G94" i="9"/>
  <c r="I93" i="9"/>
  <c r="H93" i="9"/>
  <c r="G93" i="9"/>
  <c r="I92" i="9"/>
  <c r="H92" i="9"/>
  <c r="G92" i="9"/>
  <c r="F91" i="9"/>
  <c r="E91" i="9"/>
  <c r="D91" i="9"/>
  <c r="I91" i="9" s="1"/>
  <c r="I90" i="9"/>
  <c r="H90" i="9"/>
  <c r="G90" i="9"/>
  <c r="I89" i="9"/>
  <c r="H89" i="9"/>
  <c r="G89" i="9"/>
  <c r="I88" i="9"/>
  <c r="H88" i="9"/>
  <c r="G88" i="9"/>
  <c r="I87" i="9"/>
  <c r="H87" i="9"/>
  <c r="G87" i="9"/>
  <c r="I86" i="9"/>
  <c r="H86" i="9"/>
  <c r="G86" i="9"/>
  <c r="I85" i="9"/>
  <c r="H85" i="9"/>
  <c r="G85" i="9"/>
  <c r="F84" i="9"/>
  <c r="E84" i="9"/>
  <c r="D84" i="9"/>
  <c r="I84" i="9" s="1"/>
  <c r="I83" i="9"/>
  <c r="H83" i="9"/>
  <c r="G83" i="9"/>
  <c r="I82" i="9"/>
  <c r="H82" i="9"/>
  <c r="G82" i="9"/>
  <c r="I81" i="9"/>
  <c r="H81" i="9"/>
  <c r="G81" i="9"/>
  <c r="I80" i="9"/>
  <c r="H80" i="9"/>
  <c r="G80" i="9"/>
  <c r="I79" i="9"/>
  <c r="H79" i="9"/>
  <c r="G79" i="9"/>
  <c r="I78" i="9"/>
  <c r="H78" i="9"/>
  <c r="G78" i="9"/>
  <c r="I77" i="9"/>
  <c r="H77" i="9"/>
  <c r="G77" i="9"/>
  <c r="I76" i="9"/>
  <c r="H76" i="9"/>
  <c r="G76" i="9"/>
  <c r="I75" i="9"/>
  <c r="H75" i="9"/>
  <c r="G75" i="9"/>
  <c r="F74" i="9"/>
  <c r="E74" i="9"/>
  <c r="D74" i="9"/>
  <c r="I74" i="9" s="1"/>
  <c r="I73" i="9"/>
  <c r="H73" i="9"/>
  <c r="G73" i="9"/>
  <c r="I72" i="9"/>
  <c r="H72" i="9"/>
  <c r="G72" i="9"/>
  <c r="I71" i="9"/>
  <c r="H71" i="9"/>
  <c r="G71" i="9"/>
  <c r="I70" i="9"/>
  <c r="H70" i="9"/>
  <c r="G70" i="9"/>
  <c r="I69" i="9"/>
  <c r="H69" i="9"/>
  <c r="G69" i="9"/>
  <c r="I68" i="9"/>
  <c r="H68" i="9"/>
  <c r="G68" i="9"/>
  <c r="I67" i="9"/>
  <c r="H67" i="9"/>
  <c r="G67" i="9"/>
  <c r="I66" i="9"/>
  <c r="H66" i="9"/>
  <c r="G66" i="9"/>
  <c r="I65" i="9"/>
  <c r="H65" i="9"/>
  <c r="G65" i="9"/>
  <c r="I64" i="9"/>
  <c r="H64" i="9"/>
  <c r="G64" i="9"/>
  <c r="I63" i="9"/>
  <c r="H63" i="9"/>
  <c r="G63" i="9"/>
  <c r="I62" i="9"/>
  <c r="H62" i="9"/>
  <c r="G62" i="9"/>
  <c r="I61" i="9"/>
  <c r="H61" i="9"/>
  <c r="G61" i="9"/>
  <c r="I60" i="9"/>
  <c r="H60" i="9"/>
  <c r="G60" i="9"/>
  <c r="F59" i="9"/>
  <c r="E59" i="9"/>
  <c r="D59" i="9"/>
  <c r="I59" i="9" s="1"/>
  <c r="I58" i="9"/>
  <c r="H58" i="9"/>
  <c r="G58" i="9"/>
  <c r="I57" i="9"/>
  <c r="H57" i="9"/>
  <c r="G57" i="9"/>
  <c r="I56" i="9"/>
  <c r="H56" i="9"/>
  <c r="G56" i="9"/>
  <c r="I55" i="9"/>
  <c r="H55" i="9"/>
  <c r="G55" i="9"/>
  <c r="I54" i="9"/>
  <c r="H54" i="9"/>
  <c r="G54" i="9"/>
  <c r="I53" i="9"/>
  <c r="H53" i="9"/>
  <c r="G53" i="9"/>
  <c r="I52" i="9"/>
  <c r="H52" i="9"/>
  <c r="G52" i="9"/>
  <c r="I51" i="9"/>
  <c r="H51" i="9"/>
  <c r="G51" i="9"/>
  <c r="I50" i="9"/>
  <c r="H50" i="9"/>
  <c r="G50" i="9"/>
  <c r="I49" i="9"/>
  <c r="H49" i="9"/>
  <c r="G49" i="9"/>
  <c r="I48" i="9"/>
  <c r="H48" i="9"/>
  <c r="G48" i="9"/>
  <c r="I47" i="9"/>
  <c r="H47" i="9"/>
  <c r="G47" i="9"/>
  <c r="I46" i="9"/>
  <c r="H46" i="9"/>
  <c r="G46" i="9"/>
  <c r="F45" i="9"/>
  <c r="E45" i="9"/>
  <c r="D45" i="9"/>
  <c r="I45" i="9" s="1"/>
  <c r="I43" i="9"/>
  <c r="H43" i="9"/>
  <c r="G43" i="9"/>
  <c r="I42" i="9"/>
  <c r="H42" i="9"/>
  <c r="G42" i="9"/>
  <c r="I41" i="9"/>
  <c r="H41" i="9"/>
  <c r="G41" i="9"/>
  <c r="I40" i="9"/>
  <c r="H40" i="9"/>
  <c r="G40" i="9"/>
  <c r="I39" i="9"/>
  <c r="H39" i="9"/>
  <c r="G39" i="9"/>
  <c r="I38" i="9"/>
  <c r="H38" i="9"/>
  <c r="G38" i="9"/>
  <c r="I37" i="9"/>
  <c r="H37" i="9"/>
  <c r="G37" i="9"/>
  <c r="I36" i="9"/>
  <c r="H36" i="9"/>
  <c r="G36" i="9"/>
  <c r="I35" i="9"/>
  <c r="H35" i="9"/>
  <c r="G35" i="9"/>
  <c r="I34" i="9"/>
  <c r="H34" i="9"/>
  <c r="G34" i="9"/>
  <c r="I33" i="9"/>
  <c r="H33" i="9"/>
  <c r="G33" i="9"/>
  <c r="I32" i="9"/>
  <c r="H32" i="9"/>
  <c r="G32" i="9"/>
  <c r="I31" i="9"/>
  <c r="H31" i="9"/>
  <c r="G31" i="9"/>
  <c r="I30" i="9"/>
  <c r="H30" i="9"/>
  <c r="G30" i="9"/>
  <c r="I29" i="9"/>
  <c r="I28" i="9"/>
  <c r="H28" i="9"/>
  <c r="G28" i="9"/>
  <c r="I27" i="9"/>
  <c r="H27" i="9"/>
  <c r="G27" i="9"/>
  <c r="I26" i="9"/>
  <c r="H26" i="9"/>
  <c r="G26" i="9"/>
  <c r="I25" i="9"/>
  <c r="H25" i="9"/>
  <c r="G25" i="9"/>
  <c r="I24" i="9"/>
  <c r="H24" i="9"/>
  <c r="G24" i="9"/>
  <c r="I23" i="9"/>
  <c r="H23" i="9"/>
  <c r="G23" i="9"/>
  <c r="I22" i="9"/>
  <c r="H22" i="9"/>
  <c r="G22" i="9"/>
  <c r="I21" i="9"/>
  <c r="H21" i="9"/>
  <c r="G21" i="9"/>
  <c r="I20" i="9"/>
  <c r="H20" i="9"/>
  <c r="G20" i="9"/>
  <c r="I19" i="9"/>
  <c r="H19" i="9"/>
  <c r="G19" i="9"/>
  <c r="I18" i="9"/>
  <c r="H18" i="9"/>
  <c r="G18" i="9"/>
  <c r="I17" i="9"/>
  <c r="H17" i="9"/>
  <c r="G17" i="9"/>
  <c r="I16" i="9"/>
  <c r="H16" i="9"/>
  <c r="G16" i="9"/>
  <c r="I15" i="9"/>
  <c r="H15" i="9"/>
  <c r="G15" i="9"/>
  <c r="G14" i="9"/>
  <c r="I14" i="9"/>
  <c r="I13" i="9"/>
  <c r="G12" i="9"/>
  <c r="I12" i="9"/>
  <c r="I11" i="9"/>
  <c r="G10" i="9"/>
  <c r="I10" i="9"/>
  <c r="E9" i="9"/>
  <c r="E8" i="9" s="1"/>
  <c r="E111" i="9" l="1"/>
  <c r="G210" i="9"/>
  <c r="I188" i="9"/>
  <c r="H189" i="9"/>
  <c r="G172" i="9"/>
  <c r="G166" i="9"/>
  <c r="G158" i="9"/>
  <c r="G146" i="9"/>
  <c r="G136" i="9"/>
  <c r="H125" i="9"/>
  <c r="G112" i="9"/>
  <c r="G106" i="9"/>
  <c r="G84" i="9"/>
  <c r="F44" i="9"/>
  <c r="H74" i="9"/>
  <c r="E44" i="9"/>
  <c r="H59" i="9"/>
  <c r="D44" i="9"/>
  <c r="D9" i="9"/>
  <c r="F9" i="9"/>
  <c r="G11" i="9"/>
  <c r="G13" i="9"/>
  <c r="G29" i="9"/>
  <c r="G45" i="9"/>
  <c r="G91" i="9"/>
  <c r="D111" i="9"/>
  <c r="F111" i="9"/>
  <c r="H111" i="9" s="1"/>
  <c r="H112" i="9"/>
  <c r="G125" i="9"/>
  <c r="H136" i="9"/>
  <c r="H146" i="9"/>
  <c r="H158" i="9"/>
  <c r="H166" i="9"/>
  <c r="H172" i="9"/>
  <c r="H188" i="9"/>
  <c r="G205" i="9"/>
  <c r="H10" i="9"/>
  <c r="H11" i="9"/>
  <c r="H12" i="9"/>
  <c r="H13" i="9"/>
  <c r="H14" i="9"/>
  <c r="H29" i="9"/>
  <c r="H45" i="9"/>
  <c r="G59" i="9"/>
  <c r="G74" i="9"/>
  <c r="H84" i="9"/>
  <c r="H91" i="9"/>
  <c r="H106" i="9"/>
  <c r="G189" i="9"/>
  <c r="H205" i="9"/>
  <c r="H210" i="9"/>
  <c r="F219" i="9"/>
  <c r="D219" i="9" l="1"/>
  <c r="E219" i="9"/>
  <c r="H219" i="9" s="1"/>
  <c r="G188" i="9"/>
  <c r="G111" i="9"/>
  <c r="I44" i="9"/>
  <c r="G44" i="9"/>
  <c r="E186" i="9"/>
  <c r="H44" i="9"/>
  <c r="G9" i="9"/>
  <c r="F8" i="9"/>
  <c r="I111" i="9"/>
  <c r="H9" i="9"/>
  <c r="I9" i="9"/>
  <c r="D8" i="9"/>
  <c r="D186" i="9" s="1"/>
  <c r="I219" i="9"/>
  <c r="D220" i="9" l="1"/>
  <c r="E220" i="9"/>
  <c r="G219" i="9"/>
  <c r="G8" i="9"/>
  <c r="H8" i="9"/>
  <c r="I8" i="9"/>
  <c r="F186" i="9"/>
  <c r="G186" i="9" l="1"/>
  <c r="H186" i="9"/>
  <c r="F220" i="9"/>
  <c r="I186" i="9"/>
  <c r="I65" i="8"/>
  <c r="G220" i="9" l="1"/>
  <c r="H220" i="9"/>
  <c r="I220" i="9"/>
  <c r="F85" i="8"/>
  <c r="F87" i="8" s="1"/>
  <c r="E85" i="8"/>
  <c r="E87" i="8" s="1"/>
  <c r="D85" i="8"/>
  <c r="D87" i="8" s="1"/>
  <c r="I27" i="8" l="1"/>
  <c r="H27" i="8"/>
  <c r="G27" i="8"/>
  <c r="I87" i="8" l="1"/>
  <c r="I86" i="8"/>
  <c r="H86" i="8"/>
  <c r="G86" i="8"/>
  <c r="I85" i="8"/>
  <c r="H85" i="8"/>
  <c r="G85" i="8"/>
  <c r="I84" i="8"/>
  <c r="H84" i="8"/>
  <c r="G84" i="8"/>
  <c r="I83" i="8"/>
  <c r="H83" i="8"/>
  <c r="G83" i="8"/>
  <c r="I82" i="8"/>
  <c r="H82" i="8"/>
  <c r="G82" i="8"/>
  <c r="I81" i="8"/>
  <c r="H81" i="8"/>
  <c r="G81" i="8"/>
  <c r="I80" i="8"/>
  <c r="H80" i="8"/>
  <c r="G80" i="8"/>
  <c r="I79" i="8"/>
  <c r="H79" i="8"/>
  <c r="G79" i="8"/>
  <c r="I78" i="8"/>
  <c r="H78" i="8"/>
  <c r="G78" i="8"/>
  <c r="I77" i="8"/>
  <c r="H77" i="8"/>
  <c r="G77" i="8"/>
  <c r="I76" i="8"/>
  <c r="H76" i="8"/>
  <c r="G76" i="8"/>
  <c r="I75" i="8"/>
  <c r="H75" i="8"/>
  <c r="G75" i="8"/>
  <c r="I74" i="8"/>
  <c r="H74" i="8"/>
  <c r="G74" i="8"/>
  <c r="I73" i="8"/>
  <c r="H73" i="8"/>
  <c r="G73" i="8"/>
  <c r="I72" i="8"/>
  <c r="H72" i="8"/>
  <c r="G72" i="8"/>
  <c r="I71" i="8"/>
  <c r="H71" i="8"/>
  <c r="G71" i="8"/>
  <c r="I70" i="8"/>
  <c r="H70" i="8"/>
  <c r="G70" i="8"/>
  <c r="I69" i="8"/>
  <c r="H69" i="8"/>
  <c r="G69" i="8"/>
  <c r="I66" i="8"/>
  <c r="H66" i="8"/>
  <c r="G66" i="8"/>
  <c r="H65" i="8"/>
  <c r="G65" i="8"/>
  <c r="I62" i="8"/>
  <c r="H62" i="8"/>
  <c r="G62" i="8"/>
  <c r="F61" i="8"/>
  <c r="F63" i="8" s="1"/>
  <c r="E61" i="8"/>
  <c r="E63" i="8" s="1"/>
  <c r="D61" i="8"/>
  <c r="D63" i="8" s="1"/>
  <c r="I63" i="8" s="1"/>
  <c r="I59" i="8"/>
  <c r="H59" i="8"/>
  <c r="G59" i="8"/>
  <c r="I58" i="8"/>
  <c r="H58" i="8"/>
  <c r="G58" i="8"/>
  <c r="I57" i="8"/>
  <c r="H57" i="8"/>
  <c r="G57" i="8"/>
  <c r="I56" i="8"/>
  <c r="H56" i="8"/>
  <c r="G56" i="8"/>
  <c r="I55" i="8"/>
  <c r="H55" i="8"/>
  <c r="G55" i="8"/>
  <c r="I54" i="8"/>
  <c r="H54" i="8"/>
  <c r="G54" i="8"/>
  <c r="I53" i="8"/>
  <c r="H53" i="8"/>
  <c r="G53" i="8"/>
  <c r="I52" i="8"/>
  <c r="H52" i="8"/>
  <c r="G52" i="8"/>
  <c r="I51" i="8"/>
  <c r="H51" i="8"/>
  <c r="G51" i="8"/>
  <c r="I50" i="8"/>
  <c r="H50" i="8"/>
  <c r="G50" i="8"/>
  <c r="I49" i="8"/>
  <c r="H49" i="8"/>
  <c r="G49" i="8"/>
  <c r="I48" i="8"/>
  <c r="H48" i="8"/>
  <c r="G48" i="8"/>
  <c r="G47" i="8"/>
  <c r="I46" i="8"/>
  <c r="H46" i="8"/>
  <c r="G46" i="8"/>
  <c r="I45" i="8"/>
  <c r="H45" i="8"/>
  <c r="G45" i="8"/>
  <c r="I44" i="8"/>
  <c r="H44" i="8"/>
  <c r="G44" i="8"/>
  <c r="I43" i="8"/>
  <c r="H43" i="8"/>
  <c r="G43" i="8"/>
  <c r="I42" i="8"/>
  <c r="H42" i="8"/>
  <c r="G42" i="8"/>
  <c r="I41" i="8"/>
  <c r="H41" i="8"/>
  <c r="G41" i="8"/>
  <c r="I40" i="8"/>
  <c r="H40" i="8"/>
  <c r="G40" i="8"/>
  <c r="I39" i="8"/>
  <c r="H39" i="8"/>
  <c r="G39" i="8"/>
  <c r="I38" i="8"/>
  <c r="H38" i="8"/>
  <c r="G38" i="8"/>
  <c r="I37" i="8"/>
  <c r="H37" i="8"/>
  <c r="G37" i="8"/>
  <c r="I36" i="8"/>
  <c r="H36" i="8"/>
  <c r="G36" i="8"/>
  <c r="I35" i="8"/>
  <c r="H35" i="8"/>
  <c r="G35" i="8"/>
  <c r="I34" i="8"/>
  <c r="H34" i="8"/>
  <c r="G34" i="8"/>
  <c r="I33" i="8"/>
  <c r="H33" i="8"/>
  <c r="G33" i="8"/>
  <c r="I32" i="8"/>
  <c r="H32" i="8"/>
  <c r="G32" i="8"/>
  <c r="I31" i="8"/>
  <c r="H31" i="8"/>
  <c r="G31" i="8"/>
  <c r="I30" i="8"/>
  <c r="H30" i="8"/>
  <c r="G30" i="8"/>
  <c r="I29" i="8"/>
  <c r="H29" i="8"/>
  <c r="G29" i="8"/>
  <c r="I28" i="8"/>
  <c r="H28" i="8"/>
  <c r="G28" i="8"/>
  <c r="I26" i="8"/>
  <c r="H26" i="8"/>
  <c r="G26" i="8"/>
  <c r="I25" i="8"/>
  <c r="H25" i="8"/>
  <c r="G25" i="8"/>
  <c r="I24" i="8"/>
  <c r="H24" i="8"/>
  <c r="G24" i="8"/>
  <c r="I23" i="8"/>
  <c r="H23" i="8"/>
  <c r="G23" i="8"/>
  <c r="I22" i="8"/>
  <c r="H22" i="8"/>
  <c r="G22" i="8"/>
  <c r="I21" i="8"/>
  <c r="H21" i="8"/>
  <c r="G21" i="8"/>
  <c r="I20" i="8"/>
  <c r="H20" i="8"/>
  <c r="G20" i="8"/>
  <c r="I19" i="8"/>
  <c r="H19" i="8"/>
  <c r="I18" i="8"/>
  <c r="H18" i="8"/>
  <c r="G18" i="8"/>
  <c r="I17" i="8"/>
  <c r="H17" i="8"/>
  <c r="G17" i="8"/>
  <c r="I16" i="8"/>
  <c r="H16" i="8"/>
  <c r="G16" i="8"/>
  <c r="I15" i="8"/>
  <c r="H15" i="8"/>
  <c r="G15" i="8"/>
  <c r="I14" i="8"/>
  <c r="H14" i="8"/>
  <c r="G14" i="8"/>
  <c r="I13" i="8"/>
  <c r="H13" i="8"/>
  <c r="G13" i="8"/>
  <c r="I12" i="8"/>
  <c r="H12" i="8"/>
  <c r="G12" i="8"/>
  <c r="I11" i="8"/>
  <c r="H11" i="8"/>
  <c r="G11" i="8"/>
  <c r="I10" i="8"/>
  <c r="H10" i="8"/>
  <c r="G10" i="8"/>
  <c r="I9" i="8"/>
  <c r="H9" i="8"/>
  <c r="G9" i="8"/>
  <c r="I8" i="8"/>
  <c r="H8" i="8"/>
  <c r="G8" i="8"/>
  <c r="I7" i="8"/>
  <c r="H7" i="8"/>
  <c r="G7" i="8"/>
  <c r="E60" i="8" l="1"/>
  <c r="D60" i="8"/>
  <c r="F60" i="8"/>
  <c r="G60" i="8" s="1"/>
  <c r="H63" i="8"/>
  <c r="G87" i="8"/>
  <c r="G63" i="8"/>
  <c r="E88" i="8"/>
  <c r="H61" i="8"/>
  <c r="H87" i="8"/>
  <c r="D88" i="8"/>
  <c r="F88" i="8"/>
  <c r="G88" i="8" s="1"/>
  <c r="G61" i="8"/>
  <c r="I61" i="8"/>
  <c r="I88" i="8" l="1"/>
  <c r="I60" i="8"/>
  <c r="H60" i="8"/>
  <c r="H88" i="8"/>
</calcChain>
</file>

<file path=xl/sharedStrings.xml><?xml version="1.0" encoding="utf-8"?>
<sst xmlns="http://schemas.openxmlformats.org/spreadsheetml/2006/main" count="355" uniqueCount="195">
  <si>
    <t>грн.</t>
  </si>
  <si>
    <t>+/-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</si>
  <si>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</si>
  <si>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</si>
  <si>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</si>
  <si>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</si>
  <si>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</si>
  <si>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</si>
  <si>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</si>
  <si>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</si>
  <si>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</si>
  <si>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</si>
  <si>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</si>
  <si>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</si>
  <si>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</si>
  <si>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</si>
  <si>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</si>
  <si>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</si>
  <si>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</si>
  <si>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</si>
  <si>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Туристичний збір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</si>
  <si>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</si>
  <si>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</si>
  <si>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</si>
  <si>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</si>
  <si>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Збір за провадження торговельної діяльності із придбанням пільгового торгового патенту, що справлявся до 1 січня 2015 року</t>
  </si>
  <si>
    <t>Збір за здійснення діяльності у сфері розваг, сплачений фізичними особами, що справлявся до 1 січня 2015 року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</si>
  <si>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</si>
  <si>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</si>
  <si>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</si>
  <si>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</si>
  <si>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</si>
  <si>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</si>
  <si>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</si>
  <si>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</si>
  <si>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</si>
  <si>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</si>
  <si>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</si>
  <si>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</si>
  <si>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</si>
  <si>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</si>
  <si>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</si>
  <si>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</si>
  <si>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</si>
  <si>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</si>
  <si>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</si>
  <si>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</si>
  <si>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</si>
  <si>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</si>
  <si>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Всього без урахування трансферт</t>
  </si>
  <si>
    <t>Виконання</t>
  </si>
  <si>
    <t>СПЕЦІАЛЬНИЙ ФОНД МІСЬКОГО БЮДЖЕТУ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</si>
  <si>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</si>
  <si>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</si>
  <si>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</si>
  <si>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</si>
  <si>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оренду майна бюджетних установ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</si>
  <si>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</si>
  <si>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</si>
  <si>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</si>
  <si>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</si>
  <si>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Всього доходи спеціального  фонду</t>
  </si>
  <si>
    <t xml:space="preserve"> </t>
  </si>
  <si>
    <t>ЗАГАЛЬНИЙ ФОНД МІСЬКОГО БЮДЖЕТУ</t>
  </si>
  <si>
    <t>Додаток 1</t>
  </si>
  <si>
    <t>Екологічний податок</t>
  </si>
  <si>
    <t>Надходження коштів пайової участі у розвитку інфраструктури населеного пункту</t>
  </si>
  <si>
    <t>Додаток 2</t>
  </si>
  <si>
    <t>Виконання видаткової частини міського бюджету м.Тетієва за 9 місяців 2016 року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</si>
  <si>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</si>
  <si>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Транспортний податок з юридичних осіб</t>
  </si>
  <si>
    <t>Офіційн трансферти</t>
  </si>
  <si>
    <t>5041</t>
  </si>
  <si>
    <t xml:space="preserve">Секретар ради </t>
  </si>
  <si>
    <t>С.М. Денисюк</t>
  </si>
  <si>
    <t xml:space="preserve">Виконання видаткової частини міського Тетіївської ОТГ бюджету  за </t>
  </si>
  <si>
    <t>0180</t>
  </si>
  <si>
    <t>1010</t>
  </si>
  <si>
    <t>Надання дошкільної освіти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</si>
  <si>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</si>
  <si>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</si>
  <si>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</si>
  <si>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</si>
  <si>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</si>
  <si>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1162</t>
  </si>
  <si>
    <t>Інші програми та заходи у сфері освіти</t>
  </si>
  <si>
    <t>Первинна медична допомога населенню, що надається центрами первинної медичної (медико-санітарної) допомоги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</si>
  <si>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</si>
  <si>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</si>
  <si>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</si>
  <si>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</si>
  <si>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</si>
  <si>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</si>
  <si>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</si>
  <si>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4082</t>
  </si>
  <si>
    <t>Інші заходи в галузі культури і мистецтва</t>
  </si>
  <si>
    <t>Утримання та навчально-тренувальна робота комунальних дитячо-юнацьких спортивних шкіл</t>
  </si>
  <si>
    <t>Код КПКВ</t>
  </si>
  <si>
    <t>Фінансова підтримка дитячо-юнацьких спортивних шкіл фізкультурно-спортивних товариств</t>
  </si>
  <si>
    <t>Утримання та фінансова підтримка спортивних споруд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</si>
  <si>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</si>
  <si>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</si>
  <si>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Забезпечення діяльності водопровідно-каналізаційного господарства</t>
  </si>
  <si>
    <t>Впровадження засобів обліку витрат та регулювання споживання води та теплової енергії</t>
  </si>
  <si>
    <t>Інша діяльність, пов`язана з експлуатацією об`єктів житлово-комунального господарства</t>
  </si>
  <si>
    <t>Організація благоустрою населених пунктів</t>
  </si>
  <si>
    <t>Утримання та розвиток інших об`єктів транспортної інфраструктури</t>
  </si>
  <si>
    <t>Членські внески до асоціацій органів місцевого самоврядування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</si>
  <si>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</si>
  <si>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Інші субвенції з місцевого бюджету</t>
  </si>
  <si>
    <t xml:space="preserve"> Доходи загального фонду без трансферт</t>
  </si>
  <si>
    <t>Офіційні трансферти  </t>
  </si>
  <si>
    <t xml:space="preserve">Всього  доходи загального фонду </t>
  </si>
  <si>
    <t>Всього доходи спеціального  фонду без трансферт</t>
  </si>
  <si>
    <t>Разом доходи загального та спеціального фонду</t>
  </si>
  <si>
    <t>01</t>
  </si>
  <si>
    <t>Виконавчий комітет Тетіївської міської ради</t>
  </si>
  <si>
    <t>Відшкодування вартості лікарських засобів для лікування окремих захворювань</t>
  </si>
  <si>
    <t>Пільгове медичне обслуговування осіб, які постраждали внаслідок Чорнобильської катастрофи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</si>
  <si>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</si>
  <si>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Здійснення заходів із землеустрою</t>
  </si>
  <si>
    <t>06</t>
  </si>
  <si>
    <t>Управління освіти виконавчого комітету Тетіївської міської ради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</si>
  <si>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</si>
  <si>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</si>
  <si>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</si>
  <si>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</si>
  <si>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10</t>
  </si>
  <si>
    <t>Відділ культури, релігії, молоді та спорту виконавчого комітету Тетіївської міської ради</t>
  </si>
  <si>
    <t>Інші заходи та заклади молодіжної політики</t>
  </si>
  <si>
    <t>4081</t>
  </si>
  <si>
    <t>Забезпечення діяльності інших закладів в галузі культури і мистецтва</t>
  </si>
  <si>
    <t>2210</t>
  </si>
  <si>
    <t>Предмети, матеріали, обладнання та інвентар</t>
  </si>
  <si>
    <t>Придбання обладнання і предметів довгострокового користування</t>
  </si>
  <si>
    <t>Окремі заходи по реалізації державних (регіональних) програм, не віднесені до заходів розвитку</t>
  </si>
  <si>
    <t>Розроблення схем планування та забудови територій (містобудівної документації)</t>
  </si>
  <si>
    <t>Капітальний ремонт інших об`єктів</t>
  </si>
  <si>
    <t>Продукти харчування</t>
  </si>
  <si>
    <t>Оплата послуг (крім комунальних)</t>
  </si>
  <si>
    <t>Усього видатки загального фонду</t>
  </si>
  <si>
    <t>Усього видатки спеціального фонду</t>
  </si>
  <si>
    <t>Усього видатки загального та спеціального фонду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</si>
  <si>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</si>
  <si>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План на рік з урахуванням змін</t>
  </si>
  <si>
    <t>у % до уточнених планових показників</t>
  </si>
  <si>
    <t>План на вказаний період з урахуванням змін</t>
  </si>
  <si>
    <t>Заробітна плата</t>
  </si>
  <si>
    <t>Нарахування на оплату праці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</si>
  <si>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</si>
  <si>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</si>
  <si>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</si>
  <si>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</si>
  <si>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</si>
  <si>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</si>
  <si>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Інші поточні видатки</t>
  </si>
  <si>
    <t>Інші програми та заходи у сфері охорони здоров`я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</si>
  <si>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</si>
  <si>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Інші заходи, пов`язані з економічною діяльністю</t>
  </si>
  <si>
    <t>Муніципальні формування з охорони громадського порядку</t>
  </si>
  <si>
    <t>Медикаменти та перев`язувальні матеріали</t>
  </si>
  <si>
    <t>Проведення навчально-тренувальних зборів і змагань з неолімпійських видів спорту</t>
  </si>
  <si>
    <t>Будівництво1 інших об`єктів комунальної власності</t>
  </si>
  <si>
    <t>7325</t>
  </si>
  <si>
    <t>Будівництво споруд, установ та закладів фізичної культури і спорту</t>
  </si>
  <si>
    <t>Податок та збір на доходи фізичних осіб</t>
  </si>
  <si>
    <t>Держуправління</t>
  </si>
  <si>
    <t>Транспортний податок з фізичних  осіб</t>
  </si>
  <si>
    <t>Інша діяльність у сфері державного управління</t>
  </si>
  <si>
    <t>Утримання та розвиток автомобільних доріг та дорожної інфраструктури за рахунок коштів місцевого бюджету</t>
  </si>
  <si>
    <t>Інша діяльність у сфері дорожного господарства</t>
  </si>
  <si>
    <t>Забезпечення діяльності інклюзивно-ресурсних центрів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</si>
  <si>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</si>
  <si>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</si>
  <si>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8340</t>
  </si>
  <si>
    <t>Природоохоронні заходи за рахунок цільових фондів</t>
  </si>
  <si>
    <t>1170</t>
  </si>
  <si>
    <t>Інші виплати населенню</t>
  </si>
  <si>
    <t>Виконання інвестиційних проектів в рамках формування інфраструктури об'єднаних територіальних громад</t>
  </si>
  <si>
    <t>КБКД</t>
  </si>
  <si>
    <t>Виконання доходної частини міського бюджету Тетіївської ОТГ за I кв.  2020 рік</t>
  </si>
  <si>
    <t xml:space="preserve">Затверджено на  2020 рік з урахуванням внесених змін </t>
  </si>
  <si>
    <t>Уточнені планові показники за I кв. 2020 рік</t>
  </si>
  <si>
    <t>Фактичні надходження доходів  за I кв.   2020 рік</t>
  </si>
  <si>
    <t>у % до планових показників 2020 року</t>
  </si>
  <si>
    <t>у % до планових показників за I кв. 2020 рік</t>
  </si>
  <si>
    <t>Фактичні видатки за I кв.  2020 рік</t>
  </si>
  <si>
    <t xml:space="preserve"> I кв. 2020 року</t>
  </si>
  <si>
    <t>Субсидії та поточні трансферти підприємствам (установам, організаціям)КП"Соціальний центр"</t>
  </si>
  <si>
    <t>Заходи із запобігання та ліквідації надзвичайних ситуацій та наслідків стихійного лиха</t>
  </si>
  <si>
    <t>Оплата послуг(крім комунальних)</t>
  </si>
  <si>
    <t>Надання спеціальної освіти мистецькими школами</t>
  </si>
  <si>
    <t>Резервний фонд</t>
  </si>
  <si>
    <r>
      <t xml:space="preserve">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  рішення  сесії №  від  28.05.2020 року</t>
    </r>
  </si>
  <si>
    <t>до   рішення сесії №  від   28.05.2020 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</si>
</sst>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34" x14ac:knownFonts="1"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3">
    <xf numFmtId="0" fontId="0" fillId="0" borderId="0" xfId="0"/>
    <xf numFmtId="0" fontId="3" fillId="0" borderId="0" xfId="0" applyFont="1"/>
    <xf numFmtId="0" fontId="3" fillId="0" borderId="4" xfId="0" applyFont="1" applyBorder="1"/>
    <xf numFmtId="0" fontId="3" fillId="0" borderId="0" xfId="0" applyFont="1" applyAlignment="1">
      <alignment wrapText="1"/>
    </xf>
    <xf numFmtId="0" fontId="3" fillId="0" borderId="4" xfId="0" applyFont="1" applyFill="1" applyBorder="1"/>
    <xf numFmtId="0" fontId="5" fillId="0" borderId="0" xfId="0" applyFont="1"/>
    <xf numFmtId="0" fontId="3" fillId="0" borderId="0" xfId="0" applyFont="1" applyFill="1"/>
    <xf numFmtId="0" fontId="4" fillId="0" borderId="4" xfId="0" applyFont="1" applyFill="1" applyBorder="1"/>
    <xf numFmtId="0" fontId="4" fillId="0" borderId="4" xfId="0" applyFont="1" applyFill="1" applyBorder="1" applyAlignment="1">
      <alignment wrapText="1"/>
    </xf>
    <xf numFmtId="0" fontId="4" fillId="3" borderId="4" xfId="0" applyFont="1" applyFill="1" applyBorder="1" applyAlignment="1">
      <alignment wrapText="1"/>
    </xf>
    <xf numFmtId="0" fontId="4" fillId="0" borderId="4" xfId="0" applyFont="1" applyBorder="1"/>
    <xf numFmtId="0" fontId="4" fillId="0" borderId="4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11" fillId="0" borderId="4" xfId="0" applyFont="1" applyBorder="1" applyAlignment="1">
      <alignment wrapText="1"/>
    </xf>
    <xf numFmtId="164" fontId="3" fillId="2" borderId="4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0" fontId="4" fillId="3" borderId="4" xfId="0" applyFont="1" applyFill="1" applyBorder="1"/>
    <xf numFmtId="0" fontId="5" fillId="0" borderId="0" xfId="0" applyFont="1" applyFill="1"/>
    <xf numFmtId="0" fontId="8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Fill="1"/>
    <xf numFmtId="0" fontId="15" fillId="0" borderId="0" xfId="0" applyFont="1" applyAlignment="1">
      <alignment horizontal="center"/>
    </xf>
    <xf numFmtId="0" fontId="14" fillId="0" borderId="0" xfId="0" applyFont="1" applyAlignment="1">
      <alignment wrapText="1"/>
    </xf>
    <xf numFmtId="0" fontId="14" fillId="0" borderId="0" xfId="0" applyFont="1" applyBorder="1" applyAlignment="1">
      <alignment wrapText="1"/>
    </xf>
    <xf numFmtId="0" fontId="14" fillId="0" borderId="0" xfId="0" applyFont="1" applyAlignment="1">
      <alignment horizontal="center" vertical="center"/>
    </xf>
    <xf numFmtId="164" fontId="14" fillId="0" borderId="4" xfId="0" applyNumberFormat="1" applyFont="1" applyFill="1" applyBorder="1" applyAlignment="1">
      <alignment horizontal="center" vertical="center"/>
    </xf>
    <xf numFmtId="0" fontId="15" fillId="2" borderId="4" xfId="0" quotePrefix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left" vertical="center" wrapText="1"/>
    </xf>
    <xf numFmtId="164" fontId="15" fillId="2" borderId="4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right"/>
    </xf>
    <xf numFmtId="0" fontId="5" fillId="0" borderId="0" xfId="0" applyFont="1" applyAlignment="1"/>
    <xf numFmtId="0" fontId="14" fillId="0" borderId="0" xfId="0" applyFont="1" applyAlignment="1"/>
    <xf numFmtId="2" fontId="14" fillId="0" borderId="0" xfId="0" applyNumberFormat="1" applyFont="1"/>
    <xf numFmtId="0" fontId="4" fillId="0" borderId="4" xfId="0" applyFont="1" applyBorder="1" applyAlignment="1">
      <alignment horizontal="center" vertical="center" wrapText="1"/>
    </xf>
    <xf numFmtId="164" fontId="0" fillId="5" borderId="4" xfId="0" applyNumberFormat="1" applyFill="1" applyBorder="1"/>
    <xf numFmtId="164" fontId="0" fillId="0" borderId="4" xfId="0" applyNumberFormat="1" applyFill="1" applyBorder="1"/>
    <xf numFmtId="164" fontId="5" fillId="4" borderId="4" xfId="0" applyNumberFormat="1" applyFont="1" applyFill="1" applyBorder="1"/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0" fontId="12" fillId="2" borderId="4" xfId="0" applyFont="1" applyFill="1" applyBorder="1"/>
    <xf numFmtId="0" fontId="12" fillId="2" borderId="4" xfId="0" applyFont="1" applyFill="1" applyBorder="1" applyAlignment="1">
      <alignment horizontal="center" wrapText="1"/>
    </xf>
    <xf numFmtId="0" fontId="26" fillId="0" borderId="0" xfId="0" applyFont="1" applyAlignment="1">
      <alignment horizontal="center"/>
    </xf>
    <xf numFmtId="0" fontId="26" fillId="0" borderId="0" xfId="0" applyFont="1" applyFill="1" applyAlignment="1">
      <alignment horizontal="center"/>
    </xf>
    <xf numFmtId="0" fontId="27" fillId="0" borderId="0" xfId="0" applyFont="1" applyAlignment="1">
      <alignment horizontal="right"/>
    </xf>
    <xf numFmtId="164" fontId="14" fillId="5" borderId="4" xfId="0" applyNumberFormat="1" applyFont="1" applyFill="1" applyBorder="1" applyAlignment="1">
      <alignment horizontal="center" vertical="center"/>
    </xf>
    <xf numFmtId="49" fontId="29" fillId="6" borderId="4" xfId="0" applyNumberFormat="1" applyFont="1" applyFill="1" applyBorder="1" applyAlignment="1">
      <alignment horizontal="center" wrapText="1"/>
    </xf>
    <xf numFmtId="0" fontId="29" fillId="6" borderId="4" xfId="0" applyFont="1" applyFill="1" applyBorder="1" applyAlignment="1">
      <alignment horizontal="center" wrapText="1"/>
    </xf>
    <xf numFmtId="2" fontId="15" fillId="6" borderId="4" xfId="0" applyNumberFormat="1" applyFont="1" applyFill="1" applyBorder="1" applyAlignment="1">
      <alignment horizontal="center" wrapText="1"/>
    </xf>
    <xf numFmtId="0" fontId="15" fillId="6" borderId="4" xfId="0" applyFont="1" applyFill="1" applyBorder="1" applyAlignment="1">
      <alignment horizontal="center" wrapText="1"/>
    </xf>
    <xf numFmtId="49" fontId="15" fillId="6" borderId="6" xfId="0" quotePrefix="1" applyNumberFormat="1" applyFont="1" applyFill="1" applyBorder="1" applyAlignment="1">
      <alignment vertical="center" wrapText="1"/>
    </xf>
    <xf numFmtId="0" fontId="29" fillId="6" borderId="4" xfId="0" applyFont="1" applyFill="1" applyBorder="1" applyAlignment="1">
      <alignment vertical="center" wrapText="1"/>
    </xf>
    <xf numFmtId="164" fontId="15" fillId="6" borderId="4" xfId="0" applyNumberFormat="1" applyFont="1" applyFill="1" applyBorder="1" applyAlignment="1">
      <alignment vertical="center" wrapText="1"/>
    </xf>
    <xf numFmtId="164" fontId="15" fillId="6" borderId="4" xfId="0" applyNumberFormat="1" applyFont="1" applyFill="1" applyBorder="1" applyAlignment="1">
      <alignment horizontal="center" vertical="center"/>
    </xf>
    <xf numFmtId="0" fontId="14" fillId="5" borderId="6" xfId="0" quotePrefix="1" applyFont="1" applyFill="1" applyBorder="1" applyAlignment="1">
      <alignment vertical="center" wrapText="1"/>
    </xf>
    <xf numFmtId="0" fontId="14" fillId="5" borderId="4" xfId="0" applyFont="1" applyFill="1" applyBorder="1" applyAlignment="1">
      <alignment vertical="center" wrapText="1"/>
    </xf>
    <xf numFmtId="164" fontId="14" fillId="5" borderId="4" xfId="0" applyNumberFormat="1" applyFont="1" applyFill="1" applyBorder="1" applyAlignment="1">
      <alignment vertical="center" wrapText="1"/>
    </xf>
    <xf numFmtId="0" fontId="14" fillId="5" borderId="4" xfId="0" quotePrefix="1" applyFont="1" applyFill="1" applyBorder="1" applyAlignment="1">
      <alignment vertical="center" wrapText="1"/>
    </xf>
    <xf numFmtId="0" fontId="29" fillId="6" borderId="4" xfId="0" quotePrefix="1" applyFont="1" applyFill="1" applyBorder="1" applyAlignment="1">
      <alignment vertical="center" wrapText="1"/>
    </xf>
    <xf numFmtId="164" fontId="29" fillId="6" borderId="4" xfId="0" applyNumberFormat="1" applyFont="1" applyFill="1" applyBorder="1" applyAlignment="1">
      <alignment vertical="center" wrapText="1"/>
    </xf>
    <xf numFmtId="0" fontId="15" fillId="5" borderId="4" xfId="0" applyFont="1" applyFill="1" applyBorder="1" applyAlignment="1">
      <alignment vertical="center" wrapText="1"/>
    </xf>
    <xf numFmtId="0" fontId="29" fillId="7" borderId="4" xfId="0" applyFont="1" applyFill="1" applyBorder="1" applyAlignment="1">
      <alignment horizontal="center"/>
    </xf>
    <xf numFmtId="2" fontId="15" fillId="7" borderId="4" xfId="0" applyNumberFormat="1" applyFont="1" applyFill="1" applyBorder="1" applyAlignment="1">
      <alignment horizontal="center"/>
    </xf>
    <xf numFmtId="0" fontId="15" fillId="7" borderId="4" xfId="0" applyFont="1" applyFill="1" applyBorder="1" applyAlignment="1">
      <alignment horizontal="center"/>
    </xf>
    <xf numFmtId="0" fontId="30" fillId="6" borderId="4" xfId="1" quotePrefix="1" applyFont="1" applyFill="1" applyBorder="1" applyAlignment="1">
      <alignment vertical="center" wrapText="1"/>
    </xf>
    <xf numFmtId="0" fontId="30" fillId="6" borderId="4" xfId="1" applyFont="1" applyFill="1" applyBorder="1" applyAlignment="1">
      <alignment vertical="center" wrapText="1"/>
    </xf>
    <xf numFmtId="164" fontId="30" fillId="6" borderId="4" xfId="1" applyNumberFormat="1" applyFont="1" applyFill="1" applyBorder="1" applyAlignment="1">
      <alignment vertical="center" wrapText="1"/>
    </xf>
    <xf numFmtId="164" fontId="29" fillId="6" borderId="4" xfId="0" applyNumberFormat="1" applyFont="1" applyFill="1" applyBorder="1" applyAlignment="1">
      <alignment horizontal="center" vertical="center"/>
    </xf>
    <xf numFmtId="0" fontId="14" fillId="8" borderId="4" xfId="0" applyFont="1" applyFill="1" applyBorder="1"/>
    <xf numFmtId="0" fontId="15" fillId="8" borderId="4" xfId="0" applyFont="1" applyFill="1" applyBorder="1" applyAlignment="1">
      <alignment wrapText="1"/>
    </xf>
    <xf numFmtId="164" fontId="15" fillId="8" borderId="4" xfId="0" applyNumberFormat="1" applyFont="1" applyFill="1" applyBorder="1" applyAlignment="1">
      <alignment horizontal="center" vertical="center" wrapText="1"/>
    </xf>
    <xf numFmtId="164" fontId="15" fillId="2" borderId="4" xfId="0" applyNumberFormat="1" applyFont="1" applyFill="1" applyBorder="1" applyAlignment="1">
      <alignment horizontal="center" vertical="center"/>
    </xf>
    <xf numFmtId="164" fontId="15" fillId="8" borderId="4" xfId="0" applyNumberFormat="1" applyFont="1" applyFill="1" applyBorder="1" applyAlignment="1">
      <alignment horizontal="center" vertical="center"/>
    </xf>
    <xf numFmtId="2" fontId="15" fillId="8" borderId="4" xfId="0" applyNumberFormat="1" applyFont="1" applyFill="1" applyBorder="1" applyAlignment="1">
      <alignment vertical="center"/>
    </xf>
    <xf numFmtId="0" fontId="11" fillId="5" borderId="4" xfId="0" applyFont="1" applyFill="1" applyBorder="1"/>
    <xf numFmtId="0" fontId="9" fillId="5" borderId="4" xfId="0" applyFont="1" applyFill="1" applyBorder="1"/>
    <xf numFmtId="0" fontId="3" fillId="4" borderId="4" xfId="0" applyFont="1" applyFill="1" applyBorder="1"/>
    <xf numFmtId="0" fontId="3" fillId="4" borderId="4" xfId="0" applyFont="1" applyFill="1" applyBorder="1" applyAlignment="1">
      <alignment wrapText="1"/>
    </xf>
    <xf numFmtId="0" fontId="3" fillId="4" borderId="0" xfId="0" applyFont="1" applyFill="1"/>
    <xf numFmtId="164" fontId="3" fillId="4" borderId="4" xfId="0" applyNumberFormat="1" applyFont="1" applyFill="1" applyBorder="1"/>
    <xf numFmtId="164" fontId="6" fillId="4" borderId="4" xfId="0" applyNumberFormat="1" applyFont="1" applyFill="1" applyBorder="1"/>
    <xf numFmtId="0" fontId="5" fillId="4" borderId="4" xfId="0" applyFont="1" applyFill="1" applyBorder="1"/>
    <xf numFmtId="0" fontId="5" fillId="4" borderId="4" xfId="0" applyFont="1" applyFill="1" applyBorder="1" applyAlignment="1">
      <alignment wrapText="1"/>
    </xf>
    <xf numFmtId="0" fontId="9" fillId="0" borderId="4" xfId="0" applyFont="1" applyFill="1" applyBorder="1"/>
    <xf numFmtId="2" fontId="9" fillId="0" borderId="4" xfId="0" applyNumberFormat="1" applyFont="1" applyFill="1" applyBorder="1" applyAlignment="1">
      <alignment wrapText="1"/>
    </xf>
    <xf numFmtId="0" fontId="3" fillId="5" borderId="0" xfId="0" applyFont="1" applyFill="1"/>
    <xf numFmtId="0" fontId="12" fillId="5" borderId="4" xfId="0" applyFont="1" applyFill="1" applyBorder="1"/>
    <xf numFmtId="0" fontId="12" fillId="5" borderId="4" xfId="0" applyFont="1" applyFill="1" applyBorder="1" applyAlignment="1">
      <alignment wrapText="1"/>
    </xf>
    <xf numFmtId="164" fontId="3" fillId="5" borderId="4" xfId="0" applyNumberFormat="1" applyFont="1" applyFill="1" applyBorder="1" applyAlignment="1">
      <alignment horizontal="right"/>
    </xf>
    <xf numFmtId="0" fontId="6" fillId="5" borderId="4" xfId="0" applyFont="1" applyFill="1" applyBorder="1"/>
    <xf numFmtId="0" fontId="6" fillId="5" borderId="0" xfId="0" applyFont="1" applyFill="1"/>
    <xf numFmtId="164" fontId="4" fillId="5" borderId="4" xfId="0" applyNumberFormat="1" applyFont="1" applyFill="1" applyBorder="1" applyAlignment="1">
      <alignment horizontal="right"/>
    </xf>
    <xf numFmtId="164" fontId="4" fillId="5" borderId="4" xfId="0" applyNumberFormat="1" applyFont="1" applyFill="1" applyBorder="1"/>
    <xf numFmtId="0" fontId="3" fillId="5" borderId="4" xfId="0" applyFont="1" applyFill="1" applyBorder="1" applyAlignment="1">
      <alignment wrapText="1"/>
    </xf>
    <xf numFmtId="164" fontId="5" fillId="5" borderId="4" xfId="0" applyNumberFormat="1" applyFont="1" applyFill="1" applyBorder="1" applyAlignment="1">
      <alignment horizontal="right"/>
    </xf>
    <xf numFmtId="164" fontId="9" fillId="5" borderId="4" xfId="0" applyNumberFormat="1" applyFont="1" applyFill="1" applyBorder="1" applyAlignment="1">
      <alignment horizontal="right"/>
    </xf>
    <xf numFmtId="0" fontId="4" fillId="5" borderId="0" xfId="0" applyFont="1" applyFill="1" applyBorder="1"/>
    <xf numFmtId="164" fontId="3" fillId="5" borderId="4" xfId="0" applyNumberFormat="1" applyFont="1" applyFill="1" applyBorder="1"/>
    <xf numFmtId="164" fontId="5" fillId="5" borderId="4" xfId="0" applyNumberFormat="1" applyFont="1" applyFill="1" applyBorder="1" applyAlignment="1">
      <alignment horizontal="right" vertical="center"/>
    </xf>
    <xf numFmtId="164" fontId="5" fillId="5" borderId="4" xfId="0" applyNumberFormat="1" applyFont="1" applyFill="1" applyBorder="1"/>
    <xf numFmtId="0" fontId="5" fillId="5" borderId="4" xfId="0" applyFont="1" applyFill="1" applyBorder="1" applyAlignment="1">
      <alignment wrapText="1"/>
    </xf>
    <xf numFmtId="0" fontId="5" fillId="5" borderId="4" xfId="0" applyFont="1" applyFill="1" applyBorder="1"/>
    <xf numFmtId="0" fontId="5" fillId="5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 wrapText="1"/>
    </xf>
    <xf numFmtId="164" fontId="0" fillId="5" borderId="4" xfId="0" applyNumberFormat="1" applyFill="1" applyBorder="1" applyAlignment="1">
      <alignment horizontal="right" vertical="center"/>
    </xf>
    <xf numFmtId="164" fontId="6" fillId="5" borderId="4" xfId="0" applyNumberFormat="1" applyFont="1" applyFill="1" applyBorder="1" applyAlignment="1">
      <alignment horizontal="right" vertical="center"/>
    </xf>
    <xf numFmtId="0" fontId="12" fillId="5" borderId="2" xfId="0" applyFont="1" applyFill="1" applyBorder="1"/>
    <xf numFmtId="0" fontId="12" fillId="5" borderId="6" xfId="0" applyFont="1" applyFill="1" applyBorder="1"/>
    <xf numFmtId="164" fontId="31" fillId="5" borderId="4" xfId="0" applyNumberFormat="1" applyFont="1" applyFill="1" applyBorder="1"/>
    <xf numFmtId="164" fontId="11" fillId="5" borderId="4" xfId="0" applyNumberFormat="1" applyFont="1" applyFill="1" applyBorder="1"/>
    <xf numFmtId="164" fontId="12" fillId="5" borderId="4" xfId="0" applyNumberFormat="1" applyFont="1" applyFill="1" applyBorder="1"/>
    <xf numFmtId="0" fontId="30" fillId="0" borderId="4" xfId="1" quotePrefix="1" applyFont="1" applyFill="1" applyBorder="1" applyAlignment="1">
      <alignment vertical="center" wrapText="1"/>
    </xf>
    <xf numFmtId="164" fontId="30" fillId="0" borderId="4" xfId="1" applyNumberFormat="1" applyFont="1" applyFill="1" applyBorder="1" applyAlignment="1">
      <alignment vertical="center" wrapText="1"/>
    </xf>
    <xf numFmtId="0" fontId="32" fillId="5" borderId="4" xfId="1" quotePrefix="1" applyFont="1" applyFill="1" applyBorder="1" applyAlignment="1">
      <alignment vertical="center" wrapText="1"/>
    </xf>
    <xf numFmtId="0" fontId="32" fillId="0" borderId="4" xfId="1" applyFont="1" applyFill="1" applyBorder="1" applyAlignment="1">
      <alignment vertical="center" wrapText="1"/>
    </xf>
    <xf numFmtId="164" fontId="32" fillId="0" borderId="4" xfId="1" applyNumberFormat="1" applyFont="1" applyFill="1" applyBorder="1" applyAlignment="1">
      <alignment vertical="center" wrapText="1"/>
    </xf>
    <xf numFmtId="164" fontId="32" fillId="5" borderId="4" xfId="1" applyNumberFormat="1" applyFont="1" applyFill="1" applyBorder="1" applyAlignment="1">
      <alignment vertical="center" wrapText="1"/>
    </xf>
    <xf numFmtId="164" fontId="15" fillId="5" borderId="4" xfId="0" applyNumberFormat="1" applyFont="1" applyFill="1" applyBorder="1" applyAlignment="1">
      <alignment horizontal="center" vertical="center"/>
    </xf>
    <xf numFmtId="164" fontId="15" fillId="0" borderId="4" xfId="0" applyNumberFormat="1" applyFont="1" applyFill="1" applyBorder="1" applyAlignment="1">
      <alignment horizontal="center" vertical="center"/>
    </xf>
    <xf numFmtId="0" fontId="32" fillId="5" borderId="4" xfId="1" quotePrefix="1" applyFont="1" applyFill="1" applyBorder="1" applyAlignment="1">
      <alignment horizontal="left" vertical="center" wrapText="1"/>
    </xf>
    <xf numFmtId="0" fontId="15" fillId="5" borderId="6" xfId="0" quotePrefix="1" applyFont="1" applyFill="1" applyBorder="1" applyAlignment="1">
      <alignment vertical="center" wrapText="1"/>
    </xf>
    <xf numFmtId="164" fontId="15" fillId="5" borderId="4" xfId="0" applyNumberFormat="1" applyFont="1" applyFill="1" applyBorder="1" applyAlignment="1">
      <alignment vertical="center" wrapText="1"/>
    </xf>
    <xf numFmtId="0" fontId="15" fillId="5" borderId="4" xfId="0" quotePrefix="1" applyFont="1" applyFill="1" applyBorder="1" applyAlignment="1">
      <alignment horizontal="left" vertical="center" wrapText="1"/>
    </xf>
    <xf numFmtId="0" fontId="15" fillId="5" borderId="4" xfId="0" quotePrefix="1" applyFont="1" applyFill="1" applyBorder="1" applyAlignment="1">
      <alignment vertical="center" wrapText="1"/>
    </xf>
    <xf numFmtId="0" fontId="14" fillId="5" borderId="4" xfId="0" quotePrefix="1" applyFont="1" applyFill="1" applyBorder="1" applyAlignment="1">
      <alignment horizontal="right" vertical="center" wrapText="1"/>
    </xf>
    <xf numFmtId="0" fontId="32" fillId="5" borderId="4" xfId="1" applyFont="1" applyFill="1" applyBorder="1" applyAlignment="1">
      <alignment vertical="center" wrapText="1"/>
    </xf>
    <xf numFmtId="164" fontId="32" fillId="0" borderId="4" xfId="1" applyNumberFormat="1" applyFont="1" applyBorder="1" applyAlignment="1">
      <alignment vertical="center" wrapText="1"/>
    </xf>
    <xf numFmtId="0" fontId="30" fillId="5" borderId="4" xfId="1" applyFont="1" applyFill="1" applyBorder="1" applyAlignment="1">
      <alignment vertical="center" wrapText="1"/>
    </xf>
    <xf numFmtId="0" fontId="30" fillId="5" borderId="4" xfId="1" quotePrefix="1" applyFont="1" applyFill="1" applyBorder="1" applyAlignment="1">
      <alignment horizontal="left" vertical="center" wrapText="1"/>
    </xf>
    <xf numFmtId="164" fontId="29" fillId="5" borderId="4" xfId="0" applyNumberFormat="1" applyFont="1" applyFill="1" applyBorder="1" applyAlignment="1">
      <alignment horizontal="center" vertical="center"/>
    </xf>
    <xf numFmtId="0" fontId="4" fillId="5" borderId="4" xfId="0" applyFont="1" applyFill="1" applyBorder="1"/>
    <xf numFmtId="0" fontId="3" fillId="5" borderId="4" xfId="0" applyFont="1" applyFill="1" applyBorder="1"/>
    <xf numFmtId="0" fontId="4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wrapText="1"/>
    </xf>
    <xf numFmtId="0" fontId="11" fillId="0" borderId="4" xfId="0" applyFont="1" applyFill="1" applyBorder="1"/>
    <xf numFmtId="0" fontId="11" fillId="0" borderId="4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164" fontId="3" fillId="0" borderId="4" xfId="0" applyNumberFormat="1" applyFont="1" applyFill="1" applyBorder="1" applyAlignment="1">
      <alignment horizontal="right"/>
    </xf>
    <xf numFmtId="0" fontId="12" fillId="0" borderId="4" xfId="0" applyFont="1" applyFill="1" applyBorder="1"/>
    <xf numFmtId="0" fontId="12" fillId="0" borderId="4" xfId="0" applyFont="1" applyFill="1" applyBorder="1" applyAlignment="1">
      <alignment wrapText="1"/>
    </xf>
    <xf numFmtId="0" fontId="21" fillId="0" borderId="0" xfId="0" applyFont="1" applyFill="1"/>
    <xf numFmtId="0" fontId="19" fillId="0" borderId="4" xfId="0" applyFont="1" applyFill="1" applyBorder="1"/>
    <xf numFmtId="0" fontId="19" fillId="0" borderId="4" xfId="0" applyFont="1" applyFill="1" applyBorder="1" applyAlignment="1">
      <alignment wrapText="1"/>
    </xf>
    <xf numFmtId="0" fontId="6" fillId="0" borderId="4" xfId="0" applyFont="1" applyFill="1" applyBorder="1"/>
    <xf numFmtId="0" fontId="13" fillId="0" borderId="4" xfId="0" applyFont="1" applyFill="1" applyBorder="1"/>
    <xf numFmtId="0" fontId="13" fillId="0" borderId="4" xfId="0" applyFont="1" applyFill="1" applyBorder="1" applyAlignment="1">
      <alignment wrapText="1"/>
    </xf>
    <xf numFmtId="0" fontId="6" fillId="0" borderId="0" xfId="0" applyFont="1" applyFill="1"/>
    <xf numFmtId="164" fontId="4" fillId="0" borderId="4" xfId="0" applyNumberFormat="1" applyFont="1" applyFill="1" applyBorder="1"/>
    <xf numFmtId="0" fontId="31" fillId="0" borderId="4" xfId="0" applyFont="1" applyFill="1" applyBorder="1"/>
    <xf numFmtId="0" fontId="31" fillId="0" borderId="4" xfId="0" applyFont="1" applyFill="1" applyBorder="1" applyAlignment="1">
      <alignment wrapText="1"/>
    </xf>
    <xf numFmtId="164" fontId="5" fillId="0" borderId="4" xfId="0" applyNumberFormat="1" applyFont="1" applyFill="1" applyBorder="1"/>
    <xf numFmtId="164" fontId="31" fillId="0" borderId="4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5" fillId="5" borderId="4" xfId="0" applyNumberFormat="1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49" fontId="32" fillId="5" borderId="4" xfId="1" quotePrefix="1" applyNumberFormat="1" applyFont="1" applyFill="1" applyBorder="1" applyAlignment="1">
      <alignment vertical="center" wrapText="1"/>
    </xf>
    <xf numFmtId="0" fontId="15" fillId="5" borderId="6" xfId="0" quotePrefix="1" applyFont="1" applyFill="1" applyBorder="1" applyAlignment="1">
      <alignment horizontal="left" vertical="center" wrapText="1"/>
    </xf>
    <xf numFmtId="0" fontId="14" fillId="5" borderId="6" xfId="0" quotePrefix="1" applyFont="1" applyFill="1" applyBorder="1" applyAlignment="1">
      <alignment horizontal="left" vertical="center" wrapText="1"/>
    </xf>
    <xf numFmtId="0" fontId="14" fillId="5" borderId="4" xfId="0" quotePrefix="1" applyFont="1" applyFill="1" applyBorder="1" applyAlignment="1">
      <alignment horizontal="left" vertical="center" wrapText="1"/>
    </xf>
    <xf numFmtId="164" fontId="14" fillId="5" borderId="0" xfId="0" applyNumberFormat="1" applyFont="1" applyFill="1" applyAlignment="1">
      <alignment horizontal="center" vertical="center"/>
    </xf>
    <xf numFmtId="0" fontId="33" fillId="0" borderId="0" xfId="0" applyFont="1" applyAlignment="1">
      <alignment horizontal="right"/>
    </xf>
    <xf numFmtId="0" fontId="14" fillId="8" borderId="4" xfId="0" quotePrefix="1" applyFont="1" applyFill="1" applyBorder="1" applyAlignment="1">
      <alignment vertical="center" wrapText="1"/>
    </xf>
    <xf numFmtId="0" fontId="15" fillId="8" borderId="4" xfId="0" applyFont="1" applyFill="1" applyBorder="1" applyAlignment="1">
      <alignment vertical="center" wrapText="1"/>
    </xf>
    <xf numFmtId="164" fontId="29" fillId="8" borderId="4" xfId="0" applyNumberFormat="1" applyFont="1" applyFill="1" applyBorder="1" applyAlignment="1">
      <alignment vertical="center" wrapText="1"/>
    </xf>
    <xf numFmtId="0" fontId="14" fillId="8" borderId="0" xfId="0" applyFont="1" applyFill="1" applyAlignment="1">
      <alignment horizontal="center" vertical="center"/>
    </xf>
    <xf numFmtId="0" fontId="3" fillId="8" borderId="0" xfId="0" applyFont="1" applyFill="1"/>
    <xf numFmtId="164" fontId="4" fillId="9" borderId="4" xfId="0" applyNumberFormat="1" applyFont="1" applyFill="1" applyBorder="1" applyAlignment="1">
      <alignment horizontal="right"/>
    </xf>
    <xf numFmtId="164" fontId="15" fillId="9" borderId="4" xfId="0" applyNumberFormat="1" applyFont="1" applyFill="1" applyBorder="1" applyAlignment="1">
      <alignment horizontal="right"/>
    </xf>
    <xf numFmtId="0" fontId="3" fillId="9" borderId="0" xfId="0" applyFont="1" applyFill="1"/>
    <xf numFmtId="0" fontId="4" fillId="9" borderId="0" xfId="0" applyFont="1" applyFill="1" applyBorder="1"/>
    <xf numFmtId="0" fontId="4" fillId="9" borderId="2" xfId="0" applyFont="1" applyFill="1" applyBorder="1"/>
    <xf numFmtId="0" fontId="4" fillId="9" borderId="6" xfId="0" applyFont="1" applyFill="1" applyBorder="1"/>
    <xf numFmtId="164" fontId="12" fillId="9" borderId="4" xfId="0" applyNumberFormat="1" applyFont="1" applyFill="1" applyBorder="1"/>
    <xf numFmtId="0" fontId="4" fillId="9" borderId="0" xfId="0" applyFont="1" applyFill="1"/>
    <xf numFmtId="164" fontId="8" fillId="9" borderId="4" xfId="0" applyNumberFormat="1" applyFont="1" applyFill="1" applyBorder="1"/>
    <xf numFmtId="164" fontId="15" fillId="8" borderId="4" xfId="0" applyNumberFormat="1" applyFont="1" applyFill="1" applyBorder="1"/>
    <xf numFmtId="164" fontId="15" fillId="8" borderId="4" xfId="0" applyNumberFormat="1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164" fontId="3" fillId="0" borderId="0" xfId="0" applyNumberFormat="1" applyFont="1" applyFill="1"/>
    <xf numFmtId="0" fontId="4" fillId="0" borderId="0" xfId="0" applyFont="1" applyFill="1"/>
    <xf numFmtId="0" fontId="15" fillId="0" borderId="4" xfId="0" applyFont="1" applyBorder="1" applyAlignment="1">
      <alignment horizontal="center" vertical="center" wrapText="1"/>
    </xf>
    <xf numFmtId="0" fontId="1" fillId="5" borderId="4" xfId="1" quotePrefix="1" applyFont="1" applyFill="1" applyBorder="1" applyAlignment="1">
      <alignment vertical="center" wrapText="1"/>
    </xf>
    <xf numFmtId="0" fontId="1" fillId="5" borderId="4" xfId="1" applyFont="1" applyFill="1" applyBorder="1" applyAlignment="1">
      <alignment vertical="center" wrapText="1"/>
    </xf>
    <xf numFmtId="164" fontId="1" fillId="5" borderId="4" xfId="1" applyNumberFormat="1" applyFont="1" applyFill="1" applyBorder="1" applyAlignment="1">
      <alignment vertical="center" wrapText="1"/>
    </xf>
    <xf numFmtId="0" fontId="1" fillId="0" borderId="4" xfId="1" applyFont="1" applyFill="1" applyBorder="1" applyAlignment="1">
      <alignment vertical="center" wrapText="1"/>
    </xf>
    <xf numFmtId="164" fontId="1" fillId="0" borderId="4" xfId="1" applyNumberFormat="1" applyFont="1" applyFill="1" applyBorder="1" applyAlignment="1">
      <alignment vertical="center" wrapText="1"/>
    </xf>
    <xf numFmtId="164" fontId="1" fillId="0" borderId="4" xfId="1" applyNumberFormat="1" applyFont="1" applyBorder="1" applyAlignment="1">
      <alignment vertical="center" wrapText="1"/>
    </xf>
    <xf numFmtId="164" fontId="16" fillId="5" borderId="4" xfId="0" applyNumberFormat="1" applyFont="1" applyFill="1" applyBorder="1"/>
    <xf numFmtId="164" fontId="10" fillId="5" borderId="4" xfId="0" applyNumberFormat="1" applyFont="1" applyFill="1" applyBorder="1" applyAlignment="1">
      <alignment horizontal="right"/>
    </xf>
    <xf numFmtId="164" fontId="18" fillId="5" borderId="4" xfId="0" applyNumberFormat="1" applyFont="1" applyFill="1" applyBorder="1"/>
    <xf numFmtId="164" fontId="12" fillId="5" borderId="4" xfId="0" applyNumberFormat="1" applyFont="1" applyFill="1" applyBorder="1" applyAlignment="1">
      <alignment horizontal="right"/>
    </xf>
    <xf numFmtId="164" fontId="19" fillId="5" borderId="4" xfId="0" applyNumberFormat="1" applyFont="1" applyFill="1" applyBorder="1" applyAlignment="1">
      <alignment horizontal="right"/>
    </xf>
    <xf numFmtId="164" fontId="20" fillId="5" borderId="4" xfId="0" applyNumberFormat="1" applyFont="1" applyFill="1" applyBorder="1"/>
    <xf numFmtId="164" fontId="22" fillId="5" borderId="4" xfId="0" applyNumberFormat="1" applyFont="1" applyFill="1" applyBorder="1"/>
    <xf numFmtId="164" fontId="23" fillId="5" borderId="4" xfId="0" applyNumberFormat="1" applyFont="1" applyFill="1" applyBorder="1" applyAlignment="1">
      <alignment horizontal="right"/>
    </xf>
    <xf numFmtId="164" fontId="3" fillId="0" borderId="4" xfId="0" applyNumberFormat="1" applyFont="1" applyFill="1" applyBorder="1"/>
    <xf numFmtId="164" fontId="5" fillId="0" borderId="4" xfId="0" applyNumberFormat="1" applyFont="1" applyFill="1" applyBorder="1" applyAlignment="1">
      <alignment horizontal="right" vertical="center"/>
    </xf>
    <xf numFmtId="164" fontId="0" fillId="0" borderId="4" xfId="0" applyNumberFormat="1" applyFont="1" applyFill="1" applyBorder="1"/>
    <xf numFmtId="0" fontId="15" fillId="0" borderId="0" xfId="0" applyFont="1"/>
    <xf numFmtId="0" fontId="15" fillId="0" borderId="4" xfId="0" applyFont="1" applyFill="1" applyBorder="1" applyAlignment="1">
      <alignment vertical="center" wrapText="1"/>
    </xf>
    <xf numFmtId="0" fontId="15" fillId="8" borderId="2" xfId="0" applyFont="1" applyFill="1" applyBorder="1" applyAlignment="1">
      <alignment wrapText="1"/>
    </xf>
    <xf numFmtId="0" fontId="24" fillId="8" borderId="6" xfId="0" applyFont="1" applyFill="1" applyBorder="1" applyAlignment="1">
      <alignment wrapText="1"/>
    </xf>
    <xf numFmtId="0" fontId="17" fillId="0" borderId="0" xfId="0" applyFont="1" applyAlignment="1">
      <alignment horizontal="right"/>
    </xf>
    <xf numFmtId="0" fontId="0" fillId="0" borderId="0" xfId="0" applyAlignment="1"/>
    <xf numFmtId="0" fontId="3" fillId="0" borderId="4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5" borderId="4" xfId="0" applyFont="1" applyFill="1" applyBorder="1"/>
    <xf numFmtId="0" fontId="3" fillId="5" borderId="4" xfId="0" applyFont="1" applyFill="1" applyBorder="1"/>
    <xf numFmtId="0" fontId="4" fillId="9" borderId="4" xfId="0" applyFont="1" applyFill="1" applyBorder="1"/>
    <xf numFmtId="4" fontId="7" fillId="5" borderId="7" xfId="0" applyNumberFormat="1" applyFont="1" applyFill="1" applyBorder="1" applyAlignment="1">
      <alignment horizontal="center" vertical="center" wrapText="1"/>
    </xf>
    <xf numFmtId="4" fontId="7" fillId="5" borderId="3" xfId="0" applyNumberFormat="1" applyFont="1" applyFill="1" applyBorder="1" applyAlignment="1">
      <alignment horizontal="center" vertical="center" wrapText="1"/>
    </xf>
    <xf numFmtId="4" fontId="7" fillId="5" borderId="8" xfId="0" applyNumberFormat="1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wrapText="1"/>
    </xf>
    <xf numFmtId="0" fontId="28" fillId="9" borderId="6" xfId="0" applyFont="1" applyFill="1" applyBorder="1" applyAlignment="1">
      <alignment wrapText="1"/>
    </xf>
    <xf numFmtId="0" fontId="4" fillId="9" borderId="2" xfId="0" applyFont="1" applyFill="1" applyBorder="1" applyAlignment="1">
      <alignment horizontal="left"/>
    </xf>
    <xf numFmtId="0" fontId="4" fillId="9" borderId="6" xfId="0" applyFont="1" applyFill="1" applyBorder="1" applyAlignment="1">
      <alignment horizontal="left"/>
    </xf>
    <xf numFmtId="0" fontId="15" fillId="2" borderId="5" xfId="0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4" fillId="0" borderId="4" xfId="0" applyFont="1" applyBorder="1" applyAlignment="1">
      <alignment wrapText="1"/>
    </xf>
    <xf numFmtId="0" fontId="15" fillId="0" borderId="4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29" fillId="7" borderId="4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1"/>
  <sheetViews>
    <sheetView topLeftCell="A65" zoomScale="110" zoomScaleNormal="110" workbookViewId="0">
      <pane xSplit="1" topLeftCell="B1" activePane="topRight" state="frozen"/>
      <selection activeCell="A7" sqref="A7"/>
      <selection pane="topRight" activeCell="E12" sqref="E12"/>
    </sheetView>
  </sheetViews>
  <sheetFormatPr defaultRowHeight="12.75" x14ac:dyDescent="0.2"/>
  <cols>
    <col min="1" max="1" width="0.140625" style="5" customWidth="1"/>
    <col min="2" max="2" width="12.85546875" style="5" customWidth="1"/>
    <col min="3" max="3" width="46.140625" style="5" customWidth="1"/>
    <col min="4" max="4" width="18.140625" style="5" customWidth="1"/>
    <col min="5" max="5" width="18.85546875" style="5" customWidth="1"/>
    <col min="6" max="6" width="17.42578125" style="17" customWidth="1"/>
    <col min="7" max="7" width="16.140625" style="5" customWidth="1"/>
    <col min="8" max="8" width="13.7109375" style="5" customWidth="1"/>
    <col min="9" max="9" width="12.7109375" style="5" customWidth="1"/>
    <col min="10" max="11" width="9.140625" style="5"/>
    <col min="12" max="12" width="11.85546875" style="5" bestFit="1" customWidth="1"/>
    <col min="13" max="16384" width="9.140625" style="5"/>
  </cols>
  <sheetData>
    <row r="1" spans="1:23" x14ac:dyDescent="0.2">
      <c r="H1" s="5" t="s">
        <v>64</v>
      </c>
    </row>
    <row r="2" spans="1:23" x14ac:dyDescent="0.2">
      <c r="A2" s="18"/>
      <c r="B2" s="18"/>
      <c r="C2" s="18"/>
      <c r="D2" s="18"/>
      <c r="E2" s="37"/>
      <c r="F2" s="38"/>
      <c r="G2" s="37"/>
      <c r="H2" s="161" t="s">
        <v>194</v>
      </c>
      <c r="I2" s="18"/>
    </row>
    <row r="3" spans="1:23" ht="20.25" x14ac:dyDescent="0.3">
      <c r="A3" s="203" t="s">
        <v>180</v>
      </c>
      <c r="B3" s="203"/>
      <c r="C3" s="203"/>
      <c r="D3" s="203"/>
      <c r="E3" s="203"/>
      <c r="F3" s="203"/>
      <c r="G3" s="204"/>
      <c r="H3" s="204"/>
      <c r="I3" s="30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x14ac:dyDescent="0.2">
      <c r="I4" s="17" t="s">
        <v>0</v>
      </c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s="3" customFormat="1" ht="15.75" customHeight="1" x14ac:dyDescent="0.25">
      <c r="A5" s="205"/>
      <c r="B5" s="206" t="s">
        <v>179</v>
      </c>
      <c r="C5" s="206"/>
      <c r="D5" s="208" t="s">
        <v>181</v>
      </c>
      <c r="E5" s="208" t="s">
        <v>182</v>
      </c>
      <c r="F5" s="210" t="s">
        <v>183</v>
      </c>
      <c r="G5" s="206" t="s">
        <v>50</v>
      </c>
      <c r="H5" s="206"/>
      <c r="I5" s="206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</row>
    <row r="6" spans="1:23" s="3" customFormat="1" ht="80.25" customHeight="1" x14ac:dyDescent="0.25">
      <c r="A6" s="205"/>
      <c r="B6" s="207"/>
      <c r="C6" s="207"/>
      <c r="D6" s="209"/>
      <c r="E6" s="209"/>
      <c r="F6" s="210"/>
      <c r="G6" s="33" t="s">
        <v>1</v>
      </c>
      <c r="H6" s="33" t="s">
        <v>185</v>
      </c>
      <c r="I6" s="33" t="s">
        <v>184</v>
      </c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</row>
    <row r="7" spans="1:23" s="1" customFormat="1" ht="15.75" x14ac:dyDescent="0.25">
      <c r="A7" s="2"/>
      <c r="B7" s="39">
        <v>10000000</v>
      </c>
      <c r="C7" s="40" t="s">
        <v>2</v>
      </c>
      <c r="D7" s="29">
        <v>100295010</v>
      </c>
      <c r="E7" s="29">
        <v>19873050</v>
      </c>
      <c r="F7" s="29">
        <v>20962415.289999999</v>
      </c>
      <c r="G7" s="14">
        <f t="shared" ref="G7:G63" si="0">F7-E7</f>
        <v>1089365.2899999991</v>
      </c>
      <c r="H7" s="14">
        <f t="shared" ref="H7:H63" si="1">IF(E7=0,0,F7/E7*100)</f>
        <v>105.48162103954853</v>
      </c>
      <c r="I7" s="14">
        <f t="shared" ref="I7:I63" si="2">IF(D7=0,0,F7/D7*100)</f>
        <v>20.900755969813453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6" customFormat="1" ht="45.6" customHeight="1" x14ac:dyDescent="0.25">
      <c r="A8" s="4"/>
      <c r="B8" s="7">
        <v>11000000</v>
      </c>
      <c r="C8" s="8" t="s">
        <v>3</v>
      </c>
      <c r="D8" s="188">
        <v>60374720</v>
      </c>
      <c r="E8" s="188">
        <v>11185740</v>
      </c>
      <c r="F8" s="188">
        <v>11412353.630000001</v>
      </c>
      <c r="G8" s="188">
        <f t="shared" si="0"/>
        <v>226613.63000000082</v>
      </c>
      <c r="H8" s="90">
        <f t="shared" si="1"/>
        <v>102.02591540658017</v>
      </c>
      <c r="I8" s="90">
        <f t="shared" si="2"/>
        <v>18.902536740543063</v>
      </c>
    </row>
    <row r="9" spans="1:23" s="1" customFormat="1" ht="15.75" hidden="1" x14ac:dyDescent="0.25">
      <c r="A9" s="2"/>
      <c r="B9" s="16">
        <v>11020000</v>
      </c>
      <c r="C9" s="9" t="s">
        <v>4</v>
      </c>
      <c r="D9" s="90">
        <v>93500</v>
      </c>
      <c r="E9" s="90">
        <v>21000</v>
      </c>
      <c r="F9" s="90">
        <v>39279.26</v>
      </c>
      <c r="G9" s="188">
        <f t="shared" si="0"/>
        <v>18279.260000000002</v>
      </c>
      <c r="H9" s="90">
        <f t="shared" si="1"/>
        <v>187.04409523809525</v>
      </c>
      <c r="I9" s="90">
        <f t="shared" si="2"/>
        <v>42.009903743315505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1" customFormat="1" ht="47.25" hidden="1" x14ac:dyDescent="0.25">
      <c r="A10" s="2"/>
      <c r="B10" s="10">
        <v>11020200</v>
      </c>
      <c r="C10" s="11" t="s">
        <v>5</v>
      </c>
      <c r="D10" s="90">
        <v>93500</v>
      </c>
      <c r="E10" s="90">
        <v>21000</v>
      </c>
      <c r="F10" s="90">
        <v>39279.26</v>
      </c>
      <c r="G10" s="188">
        <f t="shared" si="0"/>
        <v>18279.260000000002</v>
      </c>
      <c r="H10" s="90">
        <f t="shared" si="1"/>
        <v>187.04409523809525</v>
      </c>
      <c r="I10" s="90">
        <f t="shared" si="2"/>
        <v>42.009903743315505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" customFormat="1" ht="15.75" x14ac:dyDescent="0.25">
      <c r="A11" s="2"/>
      <c r="B11" s="10">
        <v>11010000</v>
      </c>
      <c r="C11" s="11" t="s">
        <v>165</v>
      </c>
      <c r="D11" s="90">
        <v>60355820</v>
      </c>
      <c r="E11" s="90">
        <v>11173240</v>
      </c>
      <c r="F11" s="90">
        <v>11402498.630000001</v>
      </c>
      <c r="G11" s="188">
        <f t="shared" si="0"/>
        <v>229258.63000000082</v>
      </c>
      <c r="H11" s="90">
        <f t="shared" si="1"/>
        <v>102.05185452026451</v>
      </c>
      <c r="I11" s="90">
        <f t="shared" si="2"/>
        <v>18.892127768291445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1" customFormat="1" ht="31.5" x14ac:dyDescent="0.25">
      <c r="A12" s="2"/>
      <c r="B12" s="10">
        <v>13000000</v>
      </c>
      <c r="C12" s="11" t="s">
        <v>6</v>
      </c>
      <c r="D12" s="188">
        <v>109170</v>
      </c>
      <c r="E12" s="188">
        <v>53570</v>
      </c>
      <c r="F12" s="188">
        <v>1743.97</v>
      </c>
      <c r="G12" s="188">
        <f t="shared" si="0"/>
        <v>-51826.03</v>
      </c>
      <c r="H12" s="90">
        <f t="shared" si="1"/>
        <v>3.255497479932798</v>
      </c>
      <c r="I12" s="90">
        <f t="shared" si="2"/>
        <v>1.5974809929467804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s="1" customFormat="1" ht="31.5" hidden="1" x14ac:dyDescent="0.25">
      <c r="A13" s="2"/>
      <c r="B13" s="10">
        <v>13010000</v>
      </c>
      <c r="C13" s="11" t="s">
        <v>7</v>
      </c>
      <c r="D13" s="90">
        <v>4000</v>
      </c>
      <c r="E13" s="90">
        <v>500</v>
      </c>
      <c r="F13" s="90">
        <v>9499.65</v>
      </c>
      <c r="G13" s="188">
        <f t="shared" si="0"/>
        <v>8999.65</v>
      </c>
      <c r="H13" s="90">
        <f t="shared" si="1"/>
        <v>1899.9299999999998</v>
      </c>
      <c r="I13" s="90">
        <f t="shared" si="2"/>
        <v>237.49124999999998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1" customFormat="1" ht="78.75" hidden="1" x14ac:dyDescent="0.25">
      <c r="A14" s="2"/>
      <c r="B14" s="10">
        <v>13010200</v>
      </c>
      <c r="C14" s="11" t="s">
        <v>8</v>
      </c>
      <c r="D14" s="90">
        <v>4000</v>
      </c>
      <c r="E14" s="90">
        <v>500</v>
      </c>
      <c r="F14" s="90">
        <v>9499.65</v>
      </c>
      <c r="G14" s="188">
        <f t="shared" si="0"/>
        <v>8999.65</v>
      </c>
      <c r="H14" s="90">
        <f t="shared" si="1"/>
        <v>1899.9299999999998</v>
      </c>
      <c r="I14" s="90">
        <f t="shared" si="2"/>
        <v>237.49124999999998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s="1" customFormat="1" ht="15.75" x14ac:dyDescent="0.25">
      <c r="A15" s="2"/>
      <c r="B15" s="10">
        <v>14000000</v>
      </c>
      <c r="C15" s="11" t="s">
        <v>9</v>
      </c>
      <c r="D15" s="188">
        <v>5629330</v>
      </c>
      <c r="E15" s="188">
        <v>318300</v>
      </c>
      <c r="F15" s="188">
        <v>1154028.44</v>
      </c>
      <c r="G15" s="188">
        <f t="shared" si="0"/>
        <v>835728.44</v>
      </c>
      <c r="H15" s="90">
        <f t="shared" si="1"/>
        <v>362.55998743323909</v>
      </c>
      <c r="I15" s="90">
        <f t="shared" si="2"/>
        <v>20.500280495192143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1" customFormat="1" ht="47.25" hidden="1" x14ac:dyDescent="0.25">
      <c r="A16" s="2"/>
      <c r="B16" s="10">
        <v>14040000</v>
      </c>
      <c r="C16" s="11" t="s">
        <v>10</v>
      </c>
      <c r="D16" s="90">
        <v>225400</v>
      </c>
      <c r="E16" s="90">
        <v>25000</v>
      </c>
      <c r="F16" s="90">
        <v>455328.07</v>
      </c>
      <c r="G16" s="188">
        <f t="shared" si="0"/>
        <v>430328.07</v>
      </c>
      <c r="H16" s="90">
        <f t="shared" si="1"/>
        <v>1821.3122800000001</v>
      </c>
      <c r="I16" s="90">
        <f t="shared" si="2"/>
        <v>202.00890417036379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s="1" customFormat="1" ht="15.75" x14ac:dyDescent="0.25">
      <c r="A17" s="2"/>
      <c r="B17" s="10">
        <v>18000000</v>
      </c>
      <c r="C17" s="11" t="s">
        <v>11</v>
      </c>
      <c r="D17" s="188">
        <v>34181790</v>
      </c>
      <c r="E17" s="188">
        <v>8315440</v>
      </c>
      <c r="F17" s="188">
        <v>8394289.25</v>
      </c>
      <c r="G17" s="188">
        <f t="shared" si="0"/>
        <v>78849.25</v>
      </c>
      <c r="H17" s="90">
        <f t="shared" si="1"/>
        <v>100.94822703308543</v>
      </c>
      <c r="I17" s="90">
        <f t="shared" si="2"/>
        <v>24.557781350830368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1" customFormat="1" ht="21.2" customHeight="1" x14ac:dyDescent="0.25">
      <c r="A18" s="2"/>
      <c r="B18" s="73">
        <v>18010000</v>
      </c>
      <c r="C18" s="13" t="s">
        <v>12</v>
      </c>
      <c r="D18" s="34">
        <v>10114150</v>
      </c>
      <c r="E18" s="34">
        <v>2073150</v>
      </c>
      <c r="F18" s="34">
        <v>2218177.41</v>
      </c>
      <c r="G18" s="34">
        <f t="shared" si="0"/>
        <v>145027.41000000015</v>
      </c>
      <c r="H18" s="189">
        <f t="shared" si="1"/>
        <v>106.99550973156791</v>
      </c>
      <c r="I18" s="189">
        <f t="shared" si="2"/>
        <v>21.931426862366095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s="1" customFormat="1" ht="36" customHeight="1" x14ac:dyDescent="0.25">
      <c r="A19" s="2"/>
      <c r="B19" s="74">
        <v>18010100</v>
      </c>
      <c r="C19" s="12" t="s">
        <v>13</v>
      </c>
      <c r="D19" s="34">
        <v>7150</v>
      </c>
      <c r="E19" s="34">
        <v>1550</v>
      </c>
      <c r="F19" s="34">
        <v>1739.28</v>
      </c>
      <c r="G19" s="34">
        <v>-5910.09</v>
      </c>
      <c r="H19" s="189">
        <f t="shared" si="1"/>
        <v>112.21161290322581</v>
      </c>
      <c r="I19" s="189">
        <f t="shared" si="2"/>
        <v>24.325594405594405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" customFormat="1" ht="32.450000000000003" customHeight="1" x14ac:dyDescent="0.25">
      <c r="A20" s="2"/>
      <c r="B20" s="74">
        <v>18010200</v>
      </c>
      <c r="C20" s="12" t="s">
        <v>14</v>
      </c>
      <c r="D20" s="34">
        <v>147450</v>
      </c>
      <c r="E20" s="34">
        <v>10400</v>
      </c>
      <c r="F20" s="34">
        <v>4156.7700000000004</v>
      </c>
      <c r="G20" s="34">
        <f t="shared" si="0"/>
        <v>-6243.23</v>
      </c>
      <c r="H20" s="189">
        <f t="shared" si="1"/>
        <v>39.968942307692309</v>
      </c>
      <c r="I20" s="189">
        <f t="shared" si="2"/>
        <v>2.8191047812817907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s="1" customFormat="1" ht="37.5" customHeight="1" x14ac:dyDescent="0.25">
      <c r="A21" s="75"/>
      <c r="B21" s="82">
        <v>18010300</v>
      </c>
      <c r="C21" s="83" t="s">
        <v>69</v>
      </c>
      <c r="D21" s="34">
        <v>368250</v>
      </c>
      <c r="E21" s="34">
        <v>29200</v>
      </c>
      <c r="F21" s="34">
        <v>10498.66</v>
      </c>
      <c r="G21" s="34">
        <f t="shared" si="0"/>
        <v>-18701.34</v>
      </c>
      <c r="H21" s="189">
        <f t="shared" si="1"/>
        <v>35.954315068493145</v>
      </c>
      <c r="I21" s="189">
        <f t="shared" si="2"/>
        <v>2.8509599456890697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6" customFormat="1" ht="34.5" x14ac:dyDescent="0.25">
      <c r="A22" s="4"/>
      <c r="B22" s="82">
        <v>18010400</v>
      </c>
      <c r="C22" s="132" t="s">
        <v>15</v>
      </c>
      <c r="D22" s="34">
        <v>409050</v>
      </c>
      <c r="E22" s="34">
        <v>92400</v>
      </c>
      <c r="F22" s="34">
        <v>116705.45</v>
      </c>
      <c r="G22" s="34">
        <f t="shared" si="0"/>
        <v>24305.449999999997</v>
      </c>
      <c r="H22" s="189">
        <f t="shared" si="1"/>
        <v>126.30459956709956</v>
      </c>
      <c r="I22" s="189">
        <f t="shared" si="2"/>
        <v>28.530851974086296</v>
      </c>
    </row>
    <row r="23" spans="1:23" s="6" customFormat="1" ht="15.75" x14ac:dyDescent="0.25">
      <c r="A23" s="4"/>
      <c r="B23" s="82">
        <v>18010500</v>
      </c>
      <c r="C23" s="132" t="s">
        <v>16</v>
      </c>
      <c r="D23" s="34">
        <v>1470500</v>
      </c>
      <c r="E23" s="34">
        <v>373000</v>
      </c>
      <c r="F23" s="34">
        <v>371072.2</v>
      </c>
      <c r="G23" s="34">
        <f t="shared" si="0"/>
        <v>-1927.7999999999884</v>
      </c>
      <c r="H23" s="189">
        <f t="shared" si="1"/>
        <v>99.483163538873995</v>
      </c>
      <c r="I23" s="189">
        <f t="shared" si="2"/>
        <v>25.234423665419925</v>
      </c>
    </row>
    <row r="24" spans="1:23" s="6" customFormat="1" ht="15.75" x14ac:dyDescent="0.25">
      <c r="A24" s="4"/>
      <c r="B24" s="82">
        <v>18010600</v>
      </c>
      <c r="C24" s="132" t="s">
        <v>17</v>
      </c>
      <c r="D24" s="34">
        <v>3907650</v>
      </c>
      <c r="E24" s="34">
        <v>849000</v>
      </c>
      <c r="F24" s="34">
        <v>939645.81</v>
      </c>
      <c r="G24" s="34">
        <f t="shared" si="0"/>
        <v>90645.810000000056</v>
      </c>
      <c r="H24" s="189">
        <f t="shared" si="1"/>
        <v>110.67677385159011</v>
      </c>
      <c r="I24" s="189">
        <f t="shared" si="2"/>
        <v>24.046314536869986</v>
      </c>
    </row>
    <row r="25" spans="1:23" s="6" customFormat="1" ht="15.75" x14ac:dyDescent="0.25">
      <c r="A25" s="4"/>
      <c r="B25" s="82">
        <v>18010700</v>
      </c>
      <c r="C25" s="132" t="s">
        <v>18</v>
      </c>
      <c r="D25" s="34">
        <v>1487500</v>
      </c>
      <c r="E25" s="34">
        <v>21900</v>
      </c>
      <c r="F25" s="34">
        <v>86081.33</v>
      </c>
      <c r="G25" s="34">
        <f t="shared" si="0"/>
        <v>64181.33</v>
      </c>
      <c r="H25" s="189">
        <f t="shared" si="1"/>
        <v>393.06543378995434</v>
      </c>
      <c r="I25" s="189">
        <f t="shared" si="2"/>
        <v>5.7869801680672266</v>
      </c>
    </row>
    <row r="26" spans="1:23" s="6" customFormat="1" ht="15.75" x14ac:dyDescent="0.25">
      <c r="A26" s="4"/>
      <c r="B26" s="82">
        <v>18010900</v>
      </c>
      <c r="C26" s="132" t="s">
        <v>19</v>
      </c>
      <c r="D26" s="34">
        <v>2199400</v>
      </c>
      <c r="E26" s="34">
        <v>657000</v>
      </c>
      <c r="F26" s="34">
        <v>673694.58</v>
      </c>
      <c r="G26" s="34">
        <f t="shared" si="0"/>
        <v>16694.579999999958</v>
      </c>
      <c r="H26" s="189">
        <f t="shared" si="1"/>
        <v>102.5410319634703</v>
      </c>
      <c r="I26" s="189">
        <f t="shared" si="2"/>
        <v>30.630834773119943</v>
      </c>
    </row>
    <row r="27" spans="1:23" s="6" customFormat="1" ht="15.75" x14ac:dyDescent="0.25">
      <c r="A27" s="4"/>
      <c r="B27" s="82">
        <v>18011000</v>
      </c>
      <c r="C27" s="132" t="s">
        <v>167</v>
      </c>
      <c r="D27" s="34">
        <v>34500</v>
      </c>
      <c r="E27" s="34">
        <v>300</v>
      </c>
      <c r="F27" s="34">
        <v>0</v>
      </c>
      <c r="G27" s="34">
        <f t="shared" si="0"/>
        <v>-300</v>
      </c>
      <c r="H27" s="189">
        <f t="shared" si="1"/>
        <v>0</v>
      </c>
      <c r="I27" s="189">
        <f t="shared" si="2"/>
        <v>0</v>
      </c>
    </row>
    <row r="28" spans="1:23" s="6" customFormat="1" ht="15.75" x14ac:dyDescent="0.25">
      <c r="A28" s="4"/>
      <c r="B28" s="82">
        <v>18011100</v>
      </c>
      <c r="C28" s="83" t="s">
        <v>70</v>
      </c>
      <c r="D28" s="34">
        <v>82700</v>
      </c>
      <c r="E28" s="34">
        <v>38400</v>
      </c>
      <c r="F28" s="34">
        <v>14583.33</v>
      </c>
      <c r="G28" s="34">
        <f t="shared" si="0"/>
        <v>-23816.67</v>
      </c>
      <c r="H28" s="189">
        <f t="shared" si="1"/>
        <v>37.977421874999997</v>
      </c>
      <c r="I28" s="189">
        <f t="shared" si="2"/>
        <v>17.634014510278114</v>
      </c>
    </row>
    <row r="29" spans="1:23" s="6" customFormat="1" ht="17.25" customHeight="1" x14ac:dyDescent="0.25">
      <c r="A29" s="4"/>
      <c r="B29" s="133">
        <v>18030000</v>
      </c>
      <c r="C29" s="134" t="s">
        <v>20</v>
      </c>
      <c r="D29" s="190">
        <v>2700</v>
      </c>
      <c r="E29" s="190">
        <v>600</v>
      </c>
      <c r="F29" s="190">
        <v>730.28</v>
      </c>
      <c r="G29" s="190">
        <f t="shared" si="0"/>
        <v>130.27999999999997</v>
      </c>
      <c r="H29" s="191">
        <f t="shared" si="1"/>
        <v>121.71333333333332</v>
      </c>
      <c r="I29" s="191">
        <f t="shared" si="2"/>
        <v>27.047407407407409</v>
      </c>
    </row>
    <row r="30" spans="1:23" s="6" customFormat="1" ht="24.75" hidden="1" customHeight="1" x14ac:dyDescent="0.25">
      <c r="A30" s="4"/>
      <c r="B30" s="133">
        <v>18030200</v>
      </c>
      <c r="C30" s="134" t="s">
        <v>21</v>
      </c>
      <c r="D30" s="191">
        <v>0</v>
      </c>
      <c r="E30" s="191">
        <v>0</v>
      </c>
      <c r="F30" s="191">
        <v>219.83</v>
      </c>
      <c r="G30" s="190">
        <f t="shared" si="0"/>
        <v>219.83</v>
      </c>
      <c r="H30" s="191">
        <f t="shared" si="1"/>
        <v>0</v>
      </c>
      <c r="I30" s="191">
        <f t="shared" si="2"/>
        <v>0</v>
      </c>
    </row>
    <row r="31" spans="1:23" s="6" customFormat="1" ht="24.75" hidden="1" customHeight="1" x14ac:dyDescent="0.25">
      <c r="A31" s="4"/>
      <c r="B31" s="82">
        <v>18040200</v>
      </c>
      <c r="C31" s="132" t="s">
        <v>23</v>
      </c>
      <c r="D31" s="192">
        <v>11300</v>
      </c>
      <c r="E31" s="192">
        <v>11300</v>
      </c>
      <c r="F31" s="192">
        <v>-386</v>
      </c>
      <c r="G31" s="193">
        <f t="shared" si="0"/>
        <v>-11686</v>
      </c>
      <c r="H31" s="192">
        <f t="shared" si="1"/>
        <v>-3.4159292035398225</v>
      </c>
      <c r="I31" s="192">
        <f t="shared" si="2"/>
        <v>-3.4159292035398225</v>
      </c>
    </row>
    <row r="32" spans="1:23" s="6" customFormat="1" ht="24.75" hidden="1" customHeight="1" x14ac:dyDescent="0.25">
      <c r="A32" s="4"/>
      <c r="B32" s="82">
        <v>18040600</v>
      </c>
      <c r="C32" s="132" t="s">
        <v>24</v>
      </c>
      <c r="D32" s="192">
        <v>600</v>
      </c>
      <c r="E32" s="192">
        <v>600</v>
      </c>
      <c r="F32" s="192">
        <v>215</v>
      </c>
      <c r="G32" s="193">
        <f t="shared" si="0"/>
        <v>-385</v>
      </c>
      <c r="H32" s="192">
        <f t="shared" si="1"/>
        <v>35.833333333333336</v>
      </c>
      <c r="I32" s="192">
        <f t="shared" si="2"/>
        <v>35.833333333333336</v>
      </c>
    </row>
    <row r="33" spans="1:10" s="6" customFormat="1" ht="24.75" hidden="1" customHeight="1" x14ac:dyDescent="0.25">
      <c r="A33" s="4"/>
      <c r="B33" s="82">
        <v>18040900</v>
      </c>
      <c r="C33" s="132" t="s">
        <v>25</v>
      </c>
      <c r="D33" s="192">
        <v>100</v>
      </c>
      <c r="E33" s="192">
        <v>100</v>
      </c>
      <c r="F33" s="192">
        <v>0</v>
      </c>
      <c r="G33" s="193">
        <f t="shared" si="0"/>
        <v>-100</v>
      </c>
      <c r="H33" s="192">
        <f t="shared" si="1"/>
        <v>0</v>
      </c>
      <c r="I33" s="192">
        <f t="shared" si="2"/>
        <v>0</v>
      </c>
    </row>
    <row r="34" spans="1:10" s="6" customFormat="1" ht="24.75" hidden="1" customHeight="1" x14ac:dyDescent="0.25">
      <c r="A34" s="4"/>
      <c r="B34" s="82">
        <v>18041800</v>
      </c>
      <c r="C34" s="132" t="s">
        <v>26</v>
      </c>
      <c r="D34" s="192">
        <v>5000</v>
      </c>
      <c r="E34" s="192">
        <v>5000</v>
      </c>
      <c r="F34" s="192">
        <v>0</v>
      </c>
      <c r="G34" s="193">
        <f t="shared" si="0"/>
        <v>-5000</v>
      </c>
      <c r="H34" s="192">
        <f t="shared" si="1"/>
        <v>0</v>
      </c>
      <c r="I34" s="192">
        <f t="shared" si="2"/>
        <v>0</v>
      </c>
    </row>
    <row r="35" spans="1:10" s="6" customFormat="1" ht="17.25" customHeight="1" x14ac:dyDescent="0.25">
      <c r="A35" s="4"/>
      <c r="B35" s="133">
        <v>18050000</v>
      </c>
      <c r="C35" s="134" t="s">
        <v>27</v>
      </c>
      <c r="D35" s="193">
        <v>24064940</v>
      </c>
      <c r="E35" s="193">
        <v>6241690</v>
      </c>
      <c r="F35" s="193">
        <v>6175381.5600000005</v>
      </c>
      <c r="G35" s="193">
        <f t="shared" si="0"/>
        <v>-66308.439999999478</v>
      </c>
      <c r="H35" s="192">
        <f t="shared" si="1"/>
        <v>98.937652462714425</v>
      </c>
      <c r="I35" s="192">
        <f t="shared" si="2"/>
        <v>25.661321241607087</v>
      </c>
    </row>
    <row r="36" spans="1:10" s="6" customFormat="1" ht="15.75" x14ac:dyDescent="0.25">
      <c r="A36" s="4"/>
      <c r="B36" s="82">
        <v>18050300</v>
      </c>
      <c r="C36" s="132" t="s">
        <v>28</v>
      </c>
      <c r="D36" s="34">
        <v>1149800</v>
      </c>
      <c r="E36" s="34">
        <v>178500</v>
      </c>
      <c r="F36" s="34">
        <v>309218.84999999998</v>
      </c>
      <c r="G36" s="34">
        <f t="shared" si="0"/>
        <v>130718.84999999998</v>
      </c>
      <c r="H36" s="189">
        <f t="shared" si="1"/>
        <v>173.23184873949577</v>
      </c>
      <c r="I36" s="189">
        <f t="shared" si="2"/>
        <v>26.893272743085749</v>
      </c>
    </row>
    <row r="37" spans="1:10" s="6" customFormat="1" ht="15.75" x14ac:dyDescent="0.25">
      <c r="A37" s="4"/>
      <c r="B37" s="82">
        <v>18050400</v>
      </c>
      <c r="C37" s="132" t="s">
        <v>29</v>
      </c>
      <c r="D37" s="34">
        <v>13973960</v>
      </c>
      <c r="E37" s="34">
        <v>3548190</v>
      </c>
      <c r="F37" s="34">
        <v>3633397.55</v>
      </c>
      <c r="G37" s="34">
        <f t="shared" si="0"/>
        <v>85207.549999999814</v>
      </c>
      <c r="H37" s="189">
        <f t="shared" si="1"/>
        <v>102.40143707073184</v>
      </c>
      <c r="I37" s="189">
        <f t="shared" si="2"/>
        <v>26.001201878350873</v>
      </c>
    </row>
    <row r="38" spans="1:10" s="6" customFormat="1" ht="45.75" x14ac:dyDescent="0.25">
      <c r="A38" s="4"/>
      <c r="B38" s="82">
        <v>18050500</v>
      </c>
      <c r="C38" s="132" t="s">
        <v>30</v>
      </c>
      <c r="D38" s="34">
        <v>8941180</v>
      </c>
      <c r="E38" s="34">
        <v>2515000</v>
      </c>
      <c r="F38" s="34">
        <v>2232765.16</v>
      </c>
      <c r="G38" s="34">
        <f t="shared" si="0"/>
        <v>-282234.83999999985</v>
      </c>
      <c r="H38" s="189">
        <f t="shared" si="1"/>
        <v>88.777938767395639</v>
      </c>
      <c r="I38" s="189">
        <f t="shared" si="2"/>
        <v>24.971705748010891</v>
      </c>
    </row>
    <row r="39" spans="1:10" s="6" customFormat="1" ht="47.25" hidden="1" x14ac:dyDescent="0.25">
      <c r="A39" s="4"/>
      <c r="B39" s="4">
        <v>19010100</v>
      </c>
      <c r="C39" s="135" t="s">
        <v>31</v>
      </c>
      <c r="D39" s="87">
        <v>0</v>
      </c>
      <c r="E39" s="87">
        <v>0</v>
      </c>
      <c r="F39" s="87">
        <v>1396.7</v>
      </c>
      <c r="G39" s="87">
        <f t="shared" si="0"/>
        <v>1396.7</v>
      </c>
      <c r="H39" s="87">
        <f t="shared" si="1"/>
        <v>0</v>
      </c>
      <c r="I39" s="87">
        <f t="shared" si="2"/>
        <v>0</v>
      </c>
    </row>
    <row r="40" spans="1:10" s="6" customFormat="1" ht="31.5" hidden="1" x14ac:dyDescent="0.25">
      <c r="A40" s="4"/>
      <c r="B40" s="4">
        <v>19010200</v>
      </c>
      <c r="C40" s="135" t="s">
        <v>32</v>
      </c>
      <c r="D40" s="87">
        <v>0</v>
      </c>
      <c r="E40" s="87">
        <v>0</v>
      </c>
      <c r="F40" s="87">
        <v>7.55</v>
      </c>
      <c r="G40" s="87">
        <f t="shared" si="0"/>
        <v>7.55</v>
      </c>
      <c r="H40" s="87">
        <f t="shared" si="1"/>
        <v>0</v>
      </c>
      <c r="I40" s="87">
        <f t="shared" si="2"/>
        <v>0</v>
      </c>
    </row>
    <row r="41" spans="1:10" s="6" customFormat="1" ht="63" hidden="1" x14ac:dyDescent="0.25">
      <c r="A41" s="4"/>
      <c r="B41" s="4">
        <v>19010300</v>
      </c>
      <c r="C41" s="135" t="s">
        <v>33</v>
      </c>
      <c r="D41" s="87">
        <v>0</v>
      </c>
      <c r="E41" s="87">
        <v>0</v>
      </c>
      <c r="F41" s="87">
        <v>607.85</v>
      </c>
      <c r="G41" s="87">
        <f t="shared" si="0"/>
        <v>607.85</v>
      </c>
      <c r="H41" s="87">
        <f t="shared" si="1"/>
        <v>0</v>
      </c>
      <c r="I41" s="87">
        <f t="shared" si="2"/>
        <v>0</v>
      </c>
    </row>
    <row r="42" spans="1:10" s="6" customFormat="1" ht="15.75" x14ac:dyDescent="0.25">
      <c r="A42" s="4"/>
      <c r="B42" s="137">
        <v>20000000</v>
      </c>
      <c r="C42" s="138" t="s">
        <v>34</v>
      </c>
      <c r="D42" s="87">
        <v>1385650</v>
      </c>
      <c r="E42" s="87">
        <v>297350</v>
      </c>
      <c r="F42" s="87">
        <v>428475.13000000006</v>
      </c>
      <c r="G42" s="87">
        <f t="shared" si="0"/>
        <v>131125.13000000006</v>
      </c>
      <c r="H42" s="87">
        <f t="shared" si="1"/>
        <v>144.09790818900288</v>
      </c>
      <c r="I42" s="87">
        <f t="shared" si="2"/>
        <v>30.922320210731431</v>
      </c>
    </row>
    <row r="43" spans="1:10" s="6" customFormat="1" ht="30.75" customHeight="1" x14ac:dyDescent="0.25">
      <c r="A43" s="4"/>
      <c r="B43" s="7">
        <v>21000000</v>
      </c>
      <c r="C43" s="8" t="s">
        <v>35</v>
      </c>
      <c r="D43" s="193">
        <v>49800</v>
      </c>
      <c r="E43" s="193">
        <v>6000</v>
      </c>
      <c r="F43" s="193">
        <v>26664</v>
      </c>
      <c r="G43" s="193">
        <f t="shared" si="0"/>
        <v>20664</v>
      </c>
      <c r="H43" s="192">
        <f t="shared" si="1"/>
        <v>444.4</v>
      </c>
      <c r="I43" s="192">
        <f t="shared" si="2"/>
        <v>53.5421686746988</v>
      </c>
      <c r="J43" s="139"/>
    </row>
    <row r="44" spans="1:10" s="6" customFormat="1" ht="16.5" hidden="1" customHeight="1" x14ac:dyDescent="0.25">
      <c r="A44" s="4"/>
      <c r="B44" s="140">
        <v>21010300</v>
      </c>
      <c r="C44" s="141" t="s">
        <v>36</v>
      </c>
      <c r="D44" s="192">
        <v>15000</v>
      </c>
      <c r="E44" s="192">
        <v>3000</v>
      </c>
      <c r="F44" s="192">
        <v>0</v>
      </c>
      <c r="G44" s="193">
        <f t="shared" si="0"/>
        <v>-3000</v>
      </c>
      <c r="H44" s="192">
        <f t="shared" si="1"/>
        <v>0</v>
      </c>
      <c r="I44" s="192">
        <f t="shared" si="2"/>
        <v>0</v>
      </c>
      <c r="J44" s="139"/>
    </row>
    <row r="45" spans="1:10" s="145" customFormat="1" ht="20.25" customHeight="1" x14ac:dyDescent="0.2">
      <c r="A45" s="142"/>
      <c r="B45" s="143">
        <v>21080000</v>
      </c>
      <c r="C45" s="144" t="s">
        <v>37</v>
      </c>
      <c r="D45" s="193">
        <v>49800</v>
      </c>
      <c r="E45" s="193">
        <v>6000</v>
      </c>
      <c r="F45" s="193">
        <v>26664</v>
      </c>
      <c r="G45" s="193">
        <f t="shared" si="0"/>
        <v>20664</v>
      </c>
      <c r="H45" s="192">
        <f t="shared" si="1"/>
        <v>444.4</v>
      </c>
      <c r="I45" s="192">
        <f t="shared" si="2"/>
        <v>53.5421686746988</v>
      </c>
      <c r="J45" s="139"/>
    </row>
    <row r="46" spans="1:10" s="145" customFormat="1" ht="15" customHeight="1" x14ac:dyDescent="0.2">
      <c r="A46" s="142"/>
      <c r="B46" s="82">
        <v>21081100</v>
      </c>
      <c r="C46" s="132" t="s">
        <v>38</v>
      </c>
      <c r="D46" s="194">
        <v>34700</v>
      </c>
      <c r="E46" s="194">
        <v>2600</v>
      </c>
      <c r="F46" s="194">
        <v>9664</v>
      </c>
      <c r="G46" s="194">
        <f t="shared" si="0"/>
        <v>7064</v>
      </c>
      <c r="H46" s="195">
        <f t="shared" si="1"/>
        <v>371.69230769230768</v>
      </c>
      <c r="I46" s="195">
        <f t="shared" si="2"/>
        <v>27.850144092219018</v>
      </c>
      <c r="J46" s="139"/>
    </row>
    <row r="47" spans="1:10" s="145" customFormat="1" ht="33" customHeight="1" x14ac:dyDescent="0.2">
      <c r="A47" s="142"/>
      <c r="B47" s="82">
        <v>21081500</v>
      </c>
      <c r="C47" s="132" t="s">
        <v>143</v>
      </c>
      <c r="D47" s="194">
        <v>11100</v>
      </c>
      <c r="E47" s="194">
        <v>300</v>
      </c>
      <c r="F47" s="194">
        <v>17000</v>
      </c>
      <c r="G47" s="194">
        <f t="shared" si="0"/>
        <v>16700</v>
      </c>
      <c r="H47" s="195">
        <f t="shared" si="1"/>
        <v>5666.6666666666661</v>
      </c>
      <c r="I47" s="195">
        <f t="shared" si="2"/>
        <v>153.15315315315314</v>
      </c>
      <c r="J47" s="139"/>
    </row>
    <row r="48" spans="1:10" s="6" customFormat="1" ht="48.75" customHeight="1" x14ac:dyDescent="0.25">
      <c r="A48" s="4"/>
      <c r="B48" s="7">
        <v>22000000</v>
      </c>
      <c r="C48" s="8" t="s">
        <v>39</v>
      </c>
      <c r="D48" s="91">
        <v>1306250</v>
      </c>
      <c r="E48" s="91">
        <v>281250</v>
      </c>
      <c r="F48" s="91">
        <v>390856.02000000008</v>
      </c>
      <c r="G48" s="91">
        <f t="shared" si="0"/>
        <v>109606.02000000008</v>
      </c>
      <c r="H48" s="90">
        <f t="shared" si="1"/>
        <v>138.97102933333338</v>
      </c>
      <c r="I48" s="90">
        <f t="shared" si="2"/>
        <v>29.921991961722494</v>
      </c>
    </row>
    <row r="49" spans="1:23" s="6" customFormat="1" ht="15.75" x14ac:dyDescent="0.25">
      <c r="A49" s="4"/>
      <c r="B49" s="147">
        <v>22010000</v>
      </c>
      <c r="C49" s="148" t="s">
        <v>40</v>
      </c>
      <c r="D49" s="149">
        <v>928700</v>
      </c>
      <c r="E49" s="149">
        <v>211600</v>
      </c>
      <c r="F49" s="149">
        <v>311266.15000000002</v>
      </c>
      <c r="G49" s="149">
        <f t="shared" si="0"/>
        <v>99666.150000000023</v>
      </c>
      <c r="H49" s="150">
        <f t="shared" si="1"/>
        <v>147.10120510396976</v>
      </c>
      <c r="I49" s="150">
        <f t="shared" si="2"/>
        <v>33.516329277484658</v>
      </c>
    </row>
    <row r="50" spans="1:23" s="6" customFormat="1" ht="15.75" hidden="1" x14ac:dyDescent="0.25">
      <c r="A50" s="4"/>
      <c r="B50" s="147">
        <v>22012500</v>
      </c>
      <c r="C50" s="148" t="s">
        <v>41</v>
      </c>
      <c r="D50" s="150">
        <v>0</v>
      </c>
      <c r="E50" s="150">
        <v>0</v>
      </c>
      <c r="F50" s="150">
        <v>65929.919999999998</v>
      </c>
      <c r="G50" s="149">
        <f t="shared" si="0"/>
        <v>65929.919999999998</v>
      </c>
      <c r="H50" s="150">
        <f t="shared" si="1"/>
        <v>0</v>
      </c>
      <c r="I50" s="150">
        <f t="shared" si="2"/>
        <v>0</v>
      </c>
    </row>
    <row r="51" spans="1:23" s="145" customFormat="1" ht="13.5" x14ac:dyDescent="0.25">
      <c r="A51" s="142"/>
      <c r="B51" s="147">
        <v>22090000</v>
      </c>
      <c r="C51" s="148" t="s">
        <v>42</v>
      </c>
      <c r="D51" s="149">
        <v>373100</v>
      </c>
      <c r="E51" s="149">
        <v>68100</v>
      </c>
      <c r="F51" s="149">
        <v>59305.46</v>
      </c>
      <c r="G51" s="149">
        <f t="shared" si="0"/>
        <v>-8794.5400000000009</v>
      </c>
      <c r="H51" s="150">
        <f t="shared" si="1"/>
        <v>87.085844346549194</v>
      </c>
      <c r="I51" s="150">
        <f t="shared" si="2"/>
        <v>15.895325649959796</v>
      </c>
    </row>
    <row r="52" spans="1:23" s="6" customFormat="1" ht="63" hidden="1" x14ac:dyDescent="0.25">
      <c r="A52" s="4"/>
      <c r="B52" s="4">
        <v>22090100</v>
      </c>
      <c r="C52" s="135" t="s">
        <v>43</v>
      </c>
      <c r="D52" s="136">
        <v>113000</v>
      </c>
      <c r="E52" s="136">
        <v>18200</v>
      </c>
      <c r="F52" s="136">
        <v>23721.58</v>
      </c>
      <c r="G52" s="35">
        <f t="shared" si="0"/>
        <v>5521.5800000000017</v>
      </c>
      <c r="H52" s="136">
        <f t="shared" si="1"/>
        <v>130.33835164835165</v>
      </c>
      <c r="I52" s="136">
        <f t="shared" si="2"/>
        <v>20.992548672566375</v>
      </c>
    </row>
    <row r="53" spans="1:23" s="6" customFormat="1" ht="47.25" hidden="1" x14ac:dyDescent="0.25">
      <c r="A53" s="4"/>
      <c r="B53" s="4">
        <v>22090400</v>
      </c>
      <c r="C53" s="135" t="s">
        <v>44</v>
      </c>
      <c r="D53" s="136">
        <v>12000</v>
      </c>
      <c r="E53" s="136">
        <v>2000</v>
      </c>
      <c r="F53" s="136">
        <v>17017</v>
      </c>
      <c r="G53" s="35">
        <f t="shared" si="0"/>
        <v>15017</v>
      </c>
      <c r="H53" s="136">
        <f t="shared" si="1"/>
        <v>850.85</v>
      </c>
      <c r="I53" s="136">
        <f t="shared" si="2"/>
        <v>141.80833333333334</v>
      </c>
    </row>
    <row r="54" spans="1:23" s="153" customFormat="1" ht="20.45" customHeight="1" x14ac:dyDescent="0.25">
      <c r="A54" s="151"/>
      <c r="B54" s="152">
        <v>24000000</v>
      </c>
      <c r="C54" s="131" t="s">
        <v>45</v>
      </c>
      <c r="D54" s="146">
        <v>29600</v>
      </c>
      <c r="E54" s="146">
        <v>10100</v>
      </c>
      <c r="F54" s="146">
        <v>10955.11</v>
      </c>
      <c r="G54" s="146">
        <f t="shared" si="0"/>
        <v>855.11000000000058</v>
      </c>
      <c r="H54" s="15">
        <f t="shared" si="1"/>
        <v>108.46643564356435</v>
      </c>
      <c r="I54" s="15">
        <f t="shared" si="2"/>
        <v>37.010506756756762</v>
      </c>
    </row>
    <row r="55" spans="1:23" s="6" customFormat="1" ht="15.75" hidden="1" x14ac:dyDescent="0.25">
      <c r="A55" s="4"/>
      <c r="B55" s="4">
        <v>24060000</v>
      </c>
      <c r="C55" s="135" t="s">
        <v>37</v>
      </c>
      <c r="D55" s="136">
        <v>30000</v>
      </c>
      <c r="E55" s="136">
        <v>7000</v>
      </c>
      <c r="F55" s="136">
        <v>29834.48</v>
      </c>
      <c r="G55" s="136">
        <f t="shared" si="0"/>
        <v>22834.48</v>
      </c>
      <c r="H55" s="136">
        <f t="shared" si="1"/>
        <v>426.20685714285713</v>
      </c>
      <c r="I55" s="136">
        <f t="shared" si="2"/>
        <v>99.448266666666669</v>
      </c>
    </row>
    <row r="56" spans="1:23" s="6" customFormat="1" ht="15.75" hidden="1" x14ac:dyDescent="0.25">
      <c r="A56" s="4"/>
      <c r="B56" s="4">
        <v>24060300</v>
      </c>
      <c r="C56" s="135" t="s">
        <v>37</v>
      </c>
      <c r="D56" s="136">
        <v>30000</v>
      </c>
      <c r="E56" s="136">
        <v>7000</v>
      </c>
      <c r="F56" s="136">
        <v>29834.48</v>
      </c>
      <c r="G56" s="136">
        <f t="shared" si="0"/>
        <v>22834.48</v>
      </c>
      <c r="H56" s="136">
        <f t="shared" si="1"/>
        <v>426.20685714285713</v>
      </c>
      <c r="I56" s="136">
        <f t="shared" si="2"/>
        <v>99.448266666666669</v>
      </c>
    </row>
    <row r="57" spans="1:23" s="6" customFormat="1" ht="15.75" x14ac:dyDescent="0.25">
      <c r="A57" s="4"/>
      <c r="B57" s="137">
        <v>30000000</v>
      </c>
      <c r="C57" s="138" t="s">
        <v>46</v>
      </c>
      <c r="D57" s="146">
        <v>8800</v>
      </c>
      <c r="E57" s="146">
        <v>300</v>
      </c>
      <c r="F57" s="146">
        <v>500</v>
      </c>
      <c r="G57" s="146">
        <f t="shared" si="0"/>
        <v>200</v>
      </c>
      <c r="H57" s="15">
        <f t="shared" si="1"/>
        <v>166.66666666666669</v>
      </c>
      <c r="I57" s="15">
        <f t="shared" si="2"/>
        <v>5.6818181818181817</v>
      </c>
    </row>
    <row r="58" spans="1:23" s="84" customFormat="1" ht="94.5" hidden="1" x14ac:dyDescent="0.25">
      <c r="A58" s="130"/>
      <c r="B58" s="130">
        <v>31010000</v>
      </c>
      <c r="C58" s="92" t="s">
        <v>48</v>
      </c>
      <c r="D58" s="93">
        <v>10000</v>
      </c>
      <c r="E58" s="93">
        <v>2100</v>
      </c>
      <c r="F58" s="93">
        <v>5425.11</v>
      </c>
      <c r="G58" s="87">
        <f t="shared" si="0"/>
        <v>3325.1099999999997</v>
      </c>
      <c r="H58" s="87">
        <f t="shared" si="1"/>
        <v>258.33857142857141</v>
      </c>
      <c r="I58" s="87">
        <f t="shared" si="2"/>
        <v>54.251099999999994</v>
      </c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s="89" customFormat="1" ht="16.5" hidden="1" customHeight="1" x14ac:dyDescent="0.25">
      <c r="A59" s="88"/>
      <c r="B59" s="130">
        <v>40000000</v>
      </c>
      <c r="C59" s="92" t="s">
        <v>71</v>
      </c>
      <c r="D59" s="34">
        <v>0</v>
      </c>
      <c r="E59" s="34">
        <v>0</v>
      </c>
      <c r="F59" s="34">
        <v>0</v>
      </c>
      <c r="G59" s="34">
        <f t="shared" si="0"/>
        <v>0</v>
      </c>
      <c r="H59" s="94">
        <f t="shared" si="1"/>
        <v>0</v>
      </c>
      <c r="I59" s="94">
        <f t="shared" si="2"/>
        <v>0</v>
      </c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</row>
    <row r="60" spans="1:23" s="84" customFormat="1" ht="16.5" hidden="1" customHeight="1" x14ac:dyDescent="0.25">
      <c r="A60" s="211" t="s">
        <v>49</v>
      </c>
      <c r="B60" s="212"/>
      <c r="C60" s="212"/>
      <c r="D60" s="90">
        <f>D61-D59</f>
        <v>101689460</v>
      </c>
      <c r="E60" s="90">
        <f>E61-E59</f>
        <v>20170700</v>
      </c>
      <c r="F60" s="90">
        <f>F61-F59</f>
        <v>21391390.419999998</v>
      </c>
      <c r="G60" s="90">
        <f t="shared" si="0"/>
        <v>1220690.4199999981</v>
      </c>
      <c r="H60" s="90">
        <f t="shared" si="1"/>
        <v>106.05179998711</v>
      </c>
      <c r="I60" s="87">
        <f t="shared" si="2"/>
        <v>21.035995687261984</v>
      </c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spans="1:23" s="169" customFormat="1" ht="16.5" customHeight="1" x14ac:dyDescent="0.3">
      <c r="A61" s="213" t="s">
        <v>110</v>
      </c>
      <c r="B61" s="213"/>
      <c r="C61" s="213"/>
      <c r="D61" s="167">
        <f>D57+D42+D7</f>
        <v>101689460</v>
      </c>
      <c r="E61" s="167">
        <f>E57+E42+E7+E59</f>
        <v>20170700</v>
      </c>
      <c r="F61" s="167">
        <f>F57+F42+F7+F59</f>
        <v>21391390.419999998</v>
      </c>
      <c r="G61" s="167">
        <f t="shared" si="0"/>
        <v>1220690.4199999981</v>
      </c>
      <c r="H61" s="168">
        <f t="shared" si="1"/>
        <v>106.05179998711</v>
      </c>
      <c r="I61" s="167">
        <f t="shared" si="2"/>
        <v>21.035995687261984</v>
      </c>
      <c r="J61" s="6"/>
      <c r="K61" s="6"/>
      <c r="L61" s="179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84" customFormat="1" ht="16.5" customHeight="1" x14ac:dyDescent="0.25">
      <c r="A62" s="95"/>
      <c r="B62" s="129">
        <v>40000000</v>
      </c>
      <c r="C62" s="129" t="s">
        <v>111</v>
      </c>
      <c r="D62" s="90">
        <v>60492435</v>
      </c>
      <c r="E62" s="90">
        <v>16327438</v>
      </c>
      <c r="F62" s="90">
        <v>16327438</v>
      </c>
      <c r="G62" s="90">
        <f t="shared" si="0"/>
        <v>0</v>
      </c>
      <c r="H62" s="90">
        <f t="shared" si="1"/>
        <v>100</v>
      </c>
      <c r="I62" s="90">
        <f t="shared" si="2"/>
        <v>26.990875801246883</v>
      </c>
      <c r="J62" s="6"/>
      <c r="K62" s="6"/>
      <c r="L62" s="179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1:23" s="169" customFormat="1" ht="16.5" customHeight="1" x14ac:dyDescent="0.25">
      <c r="A63" s="170"/>
      <c r="B63" s="171" t="s">
        <v>112</v>
      </c>
      <c r="C63" s="172"/>
      <c r="D63" s="167">
        <f>SUM(D61:D62)</f>
        <v>162181895</v>
      </c>
      <c r="E63" s="167">
        <f>SUM(E61:E62)</f>
        <v>36498138</v>
      </c>
      <c r="F63" s="167">
        <f>SUM(F61:F62)</f>
        <v>37718828.420000002</v>
      </c>
      <c r="G63" s="167">
        <f t="shared" si="0"/>
        <v>1220690.4200000018</v>
      </c>
      <c r="H63" s="167">
        <f t="shared" si="1"/>
        <v>103.34452793180846</v>
      </c>
      <c r="I63" s="167">
        <f t="shared" si="2"/>
        <v>23.257114131019375</v>
      </c>
      <c r="J63" s="6"/>
      <c r="K63" s="6"/>
      <c r="L63" s="179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84" customFormat="1" ht="15.75" x14ac:dyDescent="0.25">
      <c r="B64" s="214" t="s">
        <v>51</v>
      </c>
      <c r="C64" s="215"/>
      <c r="D64" s="215"/>
      <c r="E64" s="215"/>
      <c r="F64" s="215"/>
      <c r="G64" s="216"/>
      <c r="I64" s="130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</row>
    <row r="65" spans="1:23" s="84" customFormat="1" ht="15.75" x14ac:dyDescent="0.25">
      <c r="B65" s="85">
        <v>10000000</v>
      </c>
      <c r="C65" s="86" t="s">
        <v>2</v>
      </c>
      <c r="D65" s="146">
        <v>70530</v>
      </c>
      <c r="E65" s="146">
        <v>24710</v>
      </c>
      <c r="F65" s="146">
        <v>16445.77</v>
      </c>
      <c r="G65" s="91">
        <f>F65-E65</f>
        <v>-8264.23</v>
      </c>
      <c r="H65" s="91">
        <f>IF(E65=0,0,F65/E65*100)</f>
        <v>66.555119384864426</v>
      </c>
      <c r="I65" s="98">
        <f>IF(D65=0,0,F65/D65*100)</f>
        <v>23.317411030767047</v>
      </c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84" customFormat="1" ht="15.75" x14ac:dyDescent="0.25">
      <c r="B66" s="100">
        <v>19010000</v>
      </c>
      <c r="C66" s="99" t="s">
        <v>65</v>
      </c>
      <c r="D66" s="149">
        <v>70530</v>
      </c>
      <c r="E66" s="149">
        <v>24710</v>
      </c>
      <c r="F66" s="149">
        <v>16445.77</v>
      </c>
      <c r="G66" s="98">
        <f>F66-E66</f>
        <v>-8264.23</v>
      </c>
      <c r="H66" s="98">
        <f>IF(E66=0,0,F66/E66*100)</f>
        <v>66.555119384864426</v>
      </c>
      <c r="I66" s="98">
        <f>IF(D66=0,0,F66/D66*100)</f>
        <v>23.317411030767047</v>
      </c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s="1" customFormat="1" ht="47.25" hidden="1" x14ac:dyDescent="0.25">
      <c r="A67" s="77"/>
      <c r="B67" s="75">
        <v>18040000</v>
      </c>
      <c r="C67" s="76" t="s">
        <v>22</v>
      </c>
      <c r="D67" s="196">
        <v>0</v>
      </c>
      <c r="E67" s="196">
        <v>0</v>
      </c>
      <c r="F67" s="196">
        <v>0</v>
      </c>
      <c r="G67" s="78">
        <v>-126.29</v>
      </c>
      <c r="H67" s="78">
        <v>-126.29</v>
      </c>
      <c r="I67" s="78">
        <v>0</v>
      </c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1:23" s="1" customFormat="1" ht="94.5" hidden="1" x14ac:dyDescent="0.25">
      <c r="A68" s="77"/>
      <c r="B68" s="75">
        <v>18041500</v>
      </c>
      <c r="C68" s="76" t="s">
        <v>52</v>
      </c>
      <c r="D68" s="196">
        <v>0</v>
      </c>
      <c r="E68" s="196">
        <v>0</v>
      </c>
      <c r="F68" s="196">
        <v>0</v>
      </c>
      <c r="G68" s="78">
        <v>-126.29</v>
      </c>
      <c r="H68" s="78">
        <v>-126.29</v>
      </c>
      <c r="I68" s="78">
        <v>0</v>
      </c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1:23" s="84" customFormat="1" ht="15.75" x14ac:dyDescent="0.25">
      <c r="B69" s="85">
        <v>20000000</v>
      </c>
      <c r="C69" s="86" t="s">
        <v>34</v>
      </c>
      <c r="D69" s="146">
        <v>2723351.84</v>
      </c>
      <c r="E69" s="146">
        <v>680650.46</v>
      </c>
      <c r="F69" s="146">
        <v>2397817.34</v>
      </c>
      <c r="G69" s="91">
        <f t="shared" ref="G69:G88" si="3">F69-E69</f>
        <v>1717166.88</v>
      </c>
      <c r="H69" s="91">
        <f t="shared" ref="H69:H88" si="4">IF(E69=0,0,F69/E69*100)</f>
        <v>352.28321743880116</v>
      </c>
      <c r="I69" s="91">
        <f t="shared" ref="I69:I88" si="5">IF(D69=0,0,F69/D69*100)</f>
        <v>88.046550019038307</v>
      </c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1" customFormat="1" ht="31.5" hidden="1" x14ac:dyDescent="0.25">
      <c r="A70" s="77"/>
      <c r="B70" s="75">
        <v>24170000</v>
      </c>
      <c r="C70" s="76" t="s">
        <v>66</v>
      </c>
      <c r="D70" s="35">
        <v>0</v>
      </c>
      <c r="E70" s="35">
        <v>0</v>
      </c>
      <c r="F70" s="35">
        <v>0</v>
      </c>
      <c r="G70" s="91">
        <f t="shared" si="3"/>
        <v>0</v>
      </c>
      <c r="H70" s="96">
        <f t="shared" si="4"/>
        <v>0</v>
      </c>
      <c r="I70" s="96">
        <f t="shared" si="5"/>
        <v>0</v>
      </c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spans="1:23" s="1" customFormat="1" ht="15.75" hidden="1" x14ac:dyDescent="0.25">
      <c r="A71" s="77"/>
      <c r="B71" s="75">
        <v>24060000</v>
      </c>
      <c r="C71" s="76" t="s">
        <v>37</v>
      </c>
      <c r="D71" s="149">
        <v>3000</v>
      </c>
      <c r="E71" s="149">
        <v>3000</v>
      </c>
      <c r="F71" s="149">
        <v>1000</v>
      </c>
      <c r="G71" s="91">
        <f t="shared" si="3"/>
        <v>-2000</v>
      </c>
      <c r="H71" s="96">
        <f t="shared" si="4"/>
        <v>33.333333333333329</v>
      </c>
      <c r="I71" s="96">
        <f t="shared" si="5"/>
        <v>33.333333333333329</v>
      </c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1" customFormat="1" ht="63" hidden="1" x14ac:dyDescent="0.25">
      <c r="A72" s="77"/>
      <c r="B72" s="75">
        <v>24062100</v>
      </c>
      <c r="C72" s="76" t="s">
        <v>53</v>
      </c>
      <c r="D72" s="149">
        <v>3000</v>
      </c>
      <c r="E72" s="149">
        <v>3000</v>
      </c>
      <c r="F72" s="149">
        <v>1000</v>
      </c>
      <c r="G72" s="91">
        <f t="shared" si="3"/>
        <v>-2000</v>
      </c>
      <c r="H72" s="96">
        <f t="shared" si="4"/>
        <v>33.333333333333329</v>
      </c>
      <c r="I72" s="96">
        <f t="shared" si="5"/>
        <v>33.333333333333329</v>
      </c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</row>
    <row r="73" spans="1:23" s="1" customFormat="1" ht="51" x14ac:dyDescent="0.25">
      <c r="A73" s="77"/>
      <c r="B73" s="101">
        <v>24062100</v>
      </c>
      <c r="C73" s="102" t="s">
        <v>53</v>
      </c>
      <c r="D73" s="197">
        <v>5550</v>
      </c>
      <c r="E73" s="197">
        <v>1200</v>
      </c>
      <c r="F73" s="197">
        <v>0</v>
      </c>
      <c r="G73" s="154">
        <f t="shared" si="3"/>
        <v>-1200</v>
      </c>
      <c r="H73" s="97">
        <f t="shared" si="4"/>
        <v>0</v>
      </c>
      <c r="I73" s="97">
        <f t="shared" si="5"/>
        <v>0</v>
      </c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1" customFormat="1" ht="25.5" x14ac:dyDescent="0.25">
      <c r="A74" s="77"/>
      <c r="B74" s="101">
        <v>24170000</v>
      </c>
      <c r="C74" s="102" t="s">
        <v>66</v>
      </c>
      <c r="D74" s="197">
        <v>12000</v>
      </c>
      <c r="E74" s="197">
        <v>3000</v>
      </c>
      <c r="F74" s="197">
        <v>0</v>
      </c>
      <c r="G74" s="154">
        <f t="shared" si="3"/>
        <v>-3000</v>
      </c>
      <c r="H74" s="97">
        <f t="shared" si="4"/>
        <v>0</v>
      </c>
      <c r="I74" s="97">
        <f t="shared" si="5"/>
        <v>0</v>
      </c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spans="1:23" s="84" customFormat="1" ht="36.75" customHeight="1" x14ac:dyDescent="0.25">
      <c r="B75" s="101">
        <v>25000000</v>
      </c>
      <c r="C75" s="102" t="s">
        <v>54</v>
      </c>
      <c r="D75" s="198">
        <v>2705801.84</v>
      </c>
      <c r="E75" s="198">
        <v>676450.46</v>
      </c>
      <c r="F75" s="198">
        <v>2397817.34</v>
      </c>
      <c r="G75" s="98">
        <f t="shared" si="3"/>
        <v>1721366.88</v>
      </c>
      <c r="H75" s="98">
        <f t="shared" si="4"/>
        <v>354.47050180141792</v>
      </c>
      <c r="I75" s="98">
        <f t="shared" si="5"/>
        <v>88.617625450354481</v>
      </c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1" customFormat="1" ht="47.25" hidden="1" x14ac:dyDescent="0.25">
      <c r="A76" s="77"/>
      <c r="B76" s="75">
        <v>25010000</v>
      </c>
      <c r="C76" s="76" t="s">
        <v>55</v>
      </c>
      <c r="D76" s="36">
        <v>25400</v>
      </c>
      <c r="E76" s="36">
        <v>25400</v>
      </c>
      <c r="F76" s="36">
        <v>6350</v>
      </c>
      <c r="G76" s="36">
        <f t="shared" si="3"/>
        <v>-19050</v>
      </c>
      <c r="H76" s="79">
        <f t="shared" si="4"/>
        <v>25</v>
      </c>
      <c r="I76" s="79">
        <f t="shared" si="5"/>
        <v>25</v>
      </c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</row>
    <row r="77" spans="1:23" s="1" customFormat="1" ht="15.75" hidden="1" x14ac:dyDescent="0.25">
      <c r="A77" s="77"/>
      <c r="B77" s="75">
        <v>25010300</v>
      </c>
      <c r="C77" s="76" t="s">
        <v>56</v>
      </c>
      <c r="D77" s="36">
        <v>25400</v>
      </c>
      <c r="E77" s="36">
        <v>25400</v>
      </c>
      <c r="F77" s="36">
        <v>6350</v>
      </c>
      <c r="G77" s="36">
        <f t="shared" si="3"/>
        <v>-19050</v>
      </c>
      <c r="H77" s="79">
        <f t="shared" si="4"/>
        <v>25</v>
      </c>
      <c r="I77" s="79">
        <f t="shared" si="5"/>
        <v>25</v>
      </c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84" customFormat="1" ht="16.350000000000001" customHeight="1" x14ac:dyDescent="0.25">
      <c r="B78" s="85">
        <v>30000000</v>
      </c>
      <c r="C78" s="86" t="s">
        <v>46</v>
      </c>
      <c r="D78" s="107">
        <v>471315</v>
      </c>
      <c r="E78" s="107">
        <v>117828.75</v>
      </c>
      <c r="F78" s="107">
        <v>0</v>
      </c>
      <c r="G78" s="107">
        <f t="shared" si="3"/>
        <v>-117828.75</v>
      </c>
      <c r="H78" s="108">
        <f t="shared" si="4"/>
        <v>0</v>
      </c>
      <c r="I78" s="108">
        <f t="shared" si="5"/>
        <v>0</v>
      </c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</row>
    <row r="79" spans="1:23" s="1" customFormat="1" ht="17.850000000000001" hidden="1" customHeight="1" x14ac:dyDescent="0.25">
      <c r="A79" s="77"/>
      <c r="B79" s="80">
        <v>31000000</v>
      </c>
      <c r="C79" s="81" t="s">
        <v>47</v>
      </c>
      <c r="D79" s="36">
        <v>100</v>
      </c>
      <c r="E79" s="36">
        <v>100</v>
      </c>
      <c r="F79" s="36">
        <v>100</v>
      </c>
      <c r="G79" s="36">
        <f t="shared" si="3"/>
        <v>0</v>
      </c>
      <c r="H79" s="79">
        <f t="shared" si="4"/>
        <v>100</v>
      </c>
      <c r="I79" s="79">
        <f t="shared" si="5"/>
        <v>100</v>
      </c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1" customFormat="1" ht="17.649999999999999" hidden="1" customHeight="1" x14ac:dyDescent="0.25">
      <c r="A80" s="77"/>
      <c r="B80" s="80">
        <v>31030000</v>
      </c>
      <c r="C80" s="81" t="s">
        <v>57</v>
      </c>
      <c r="D80" s="36">
        <v>100</v>
      </c>
      <c r="E80" s="36">
        <v>100</v>
      </c>
      <c r="F80" s="36">
        <v>100</v>
      </c>
      <c r="G80" s="36">
        <f t="shared" si="3"/>
        <v>0</v>
      </c>
      <c r="H80" s="79">
        <f t="shared" si="4"/>
        <v>100</v>
      </c>
      <c r="I80" s="79">
        <f t="shared" si="5"/>
        <v>100</v>
      </c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</row>
    <row r="81" spans="1:23" s="1" customFormat="1" ht="17.850000000000001" hidden="1" customHeight="1" x14ac:dyDescent="0.25">
      <c r="A81" s="77"/>
      <c r="B81" s="80">
        <v>33000000</v>
      </c>
      <c r="C81" s="81" t="s">
        <v>58</v>
      </c>
      <c r="D81" s="36">
        <v>510000</v>
      </c>
      <c r="E81" s="36">
        <v>510000</v>
      </c>
      <c r="F81" s="36">
        <v>149000</v>
      </c>
      <c r="G81" s="36">
        <f t="shared" si="3"/>
        <v>-361000</v>
      </c>
      <c r="H81" s="79">
        <f t="shared" si="4"/>
        <v>29.215686274509807</v>
      </c>
      <c r="I81" s="79">
        <f t="shared" si="5"/>
        <v>29.215686274509807</v>
      </c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84" customFormat="1" ht="57" customHeight="1" x14ac:dyDescent="0.25">
      <c r="B82" s="101">
        <v>33010400</v>
      </c>
      <c r="C82" s="99" t="s">
        <v>60</v>
      </c>
      <c r="D82" s="103">
        <v>471315</v>
      </c>
      <c r="E82" s="103">
        <v>117828.75</v>
      </c>
      <c r="F82" s="103">
        <v>0</v>
      </c>
      <c r="G82" s="97">
        <f t="shared" si="3"/>
        <v>-117828.75</v>
      </c>
      <c r="H82" s="104">
        <f t="shared" si="4"/>
        <v>0</v>
      </c>
      <c r="I82" s="104">
        <f t="shared" si="5"/>
        <v>0</v>
      </c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</row>
    <row r="83" spans="1:23" s="1" customFormat="1" ht="17.100000000000001" hidden="1" customHeight="1" x14ac:dyDescent="0.25">
      <c r="A83" s="77"/>
      <c r="B83" s="80">
        <v>33010100</v>
      </c>
      <c r="C83" s="80" t="s">
        <v>59</v>
      </c>
      <c r="D83" s="36">
        <v>110000</v>
      </c>
      <c r="E83" s="36">
        <v>110000</v>
      </c>
      <c r="F83" s="36">
        <v>29000</v>
      </c>
      <c r="G83" s="36">
        <f t="shared" si="3"/>
        <v>-81000</v>
      </c>
      <c r="H83" s="79">
        <f t="shared" si="4"/>
        <v>26.36363636363636</v>
      </c>
      <c r="I83" s="79">
        <f t="shared" si="5"/>
        <v>26.36363636363636</v>
      </c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1" customFormat="1" ht="17.100000000000001" hidden="1" customHeight="1" x14ac:dyDescent="0.25">
      <c r="A84" s="77"/>
      <c r="B84" s="80">
        <v>33010400</v>
      </c>
      <c r="C84" s="80" t="s">
        <v>60</v>
      </c>
      <c r="D84" s="36">
        <v>400000</v>
      </c>
      <c r="E84" s="36">
        <v>400000</v>
      </c>
      <c r="F84" s="36">
        <v>120000</v>
      </c>
      <c r="G84" s="36">
        <f t="shared" si="3"/>
        <v>-280000</v>
      </c>
      <c r="H84" s="79">
        <f t="shared" si="4"/>
        <v>30</v>
      </c>
      <c r="I84" s="79">
        <f t="shared" si="5"/>
        <v>30</v>
      </c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1:23" s="169" customFormat="1" ht="17.100000000000001" customHeight="1" x14ac:dyDescent="0.25">
      <c r="B85" s="217" t="s">
        <v>113</v>
      </c>
      <c r="C85" s="218"/>
      <c r="D85" s="173">
        <f>D65+D69+D78</f>
        <v>3265196.84</v>
      </c>
      <c r="E85" s="173">
        <f>E65+E69+E78</f>
        <v>823189.21</v>
      </c>
      <c r="F85" s="173">
        <f>F65+F69+F78</f>
        <v>2414263.11</v>
      </c>
      <c r="G85" s="173">
        <f t="shared" si="3"/>
        <v>1591073.9</v>
      </c>
      <c r="H85" s="173">
        <f t="shared" si="4"/>
        <v>293.28167578872905</v>
      </c>
      <c r="I85" s="173">
        <f t="shared" si="5"/>
        <v>73.939282325166033</v>
      </c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84" customFormat="1" ht="17.100000000000001" customHeight="1" x14ac:dyDescent="0.25">
      <c r="B86" s="105">
        <v>40000000</v>
      </c>
      <c r="C86" s="106" t="s">
        <v>111</v>
      </c>
      <c r="D86" s="109">
        <v>10000</v>
      </c>
      <c r="E86" s="109">
        <v>10000</v>
      </c>
      <c r="F86" s="109">
        <v>10000</v>
      </c>
      <c r="G86" s="109">
        <f t="shared" si="3"/>
        <v>0</v>
      </c>
      <c r="H86" s="109">
        <f t="shared" si="4"/>
        <v>100</v>
      </c>
      <c r="I86" s="109">
        <f t="shared" si="5"/>
        <v>100</v>
      </c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 s="174" customFormat="1" ht="21.75" customHeight="1" x14ac:dyDescent="0.25">
      <c r="B87" s="219" t="s">
        <v>61</v>
      </c>
      <c r="C87" s="220"/>
      <c r="D87" s="175">
        <f>D85+D86</f>
        <v>3275196.84</v>
      </c>
      <c r="E87" s="175">
        <f t="shared" ref="E87:F87" si="6">E85+E86</f>
        <v>833189.21</v>
      </c>
      <c r="F87" s="175">
        <f t="shared" si="6"/>
        <v>2424263.11</v>
      </c>
      <c r="G87" s="173">
        <f t="shared" si="3"/>
        <v>1591073.9</v>
      </c>
      <c r="H87" s="173">
        <f t="shared" si="4"/>
        <v>290.96189447772616</v>
      </c>
      <c r="I87" s="173">
        <f t="shared" si="5"/>
        <v>74.018852253167168</v>
      </c>
      <c r="J87" s="180"/>
      <c r="K87" s="180"/>
      <c r="L87" s="179"/>
      <c r="M87" s="180"/>
      <c r="N87" s="180"/>
      <c r="O87" s="180"/>
      <c r="P87" s="180"/>
      <c r="Q87" s="180"/>
      <c r="R87" s="180"/>
      <c r="S87" s="180"/>
      <c r="T87" s="180"/>
      <c r="U87" s="180"/>
      <c r="V87" s="180"/>
      <c r="W87" s="180"/>
    </row>
    <row r="88" spans="1:23" s="166" customFormat="1" ht="37.5" customHeight="1" x14ac:dyDescent="0.3">
      <c r="B88" s="201" t="s">
        <v>114</v>
      </c>
      <c r="C88" s="202"/>
      <c r="D88" s="176">
        <f>D87+D63</f>
        <v>165457091.84</v>
      </c>
      <c r="E88" s="176">
        <f>E87+E63</f>
        <v>37331327.210000001</v>
      </c>
      <c r="F88" s="176">
        <f>F87+F63</f>
        <v>40143091.530000001</v>
      </c>
      <c r="G88" s="177">
        <f t="shared" si="3"/>
        <v>2811764.3200000003</v>
      </c>
      <c r="H88" s="177">
        <f t="shared" si="4"/>
        <v>107.53191630231353</v>
      </c>
      <c r="I88" s="177">
        <f t="shared" si="5"/>
        <v>24.261934670542313</v>
      </c>
      <c r="J88" s="6"/>
      <c r="K88" s="6"/>
      <c r="L88" s="179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1:23" s="1" customFormat="1" ht="15.75" x14ac:dyDescent="0.25">
      <c r="F89" s="6"/>
    </row>
    <row r="91" spans="1:23" x14ac:dyDescent="0.2">
      <c r="C91" s="5" t="s">
        <v>73</v>
      </c>
      <c r="D91" s="5" t="s">
        <v>74</v>
      </c>
    </row>
  </sheetData>
  <mergeCells count="14">
    <mergeCell ref="B88:C88"/>
    <mergeCell ref="A3:H3"/>
    <mergeCell ref="A5:A6"/>
    <mergeCell ref="B5:B6"/>
    <mergeCell ref="C5:C6"/>
    <mergeCell ref="D5:D6"/>
    <mergeCell ref="E5:E6"/>
    <mergeCell ref="F5:F6"/>
    <mergeCell ref="G5:I5"/>
    <mergeCell ref="A60:C60"/>
    <mergeCell ref="A61:C61"/>
    <mergeCell ref="B64:G64"/>
    <mergeCell ref="B85:C85"/>
    <mergeCell ref="B87:C87"/>
  </mergeCells>
  <pageMargins left="0.59055118110236227" right="0.59055118110236227" top="0.39370078740157483" bottom="0.39370078740157483" header="0" footer="0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2"/>
  <sheetViews>
    <sheetView tabSelected="1" topLeftCell="B1" zoomScale="73" zoomScaleNormal="73" workbookViewId="0">
      <pane xSplit="1" ySplit="7" topLeftCell="C217" activePane="bottomRight" state="frozen"/>
      <selection activeCell="B1" sqref="B1"/>
      <selection pane="topRight" activeCell="C1" sqref="C1"/>
      <selection pane="bottomLeft" activeCell="B8" sqref="B8"/>
      <selection pane="bottomRight" activeCell="C215" sqref="C215"/>
    </sheetView>
  </sheetViews>
  <sheetFormatPr defaultRowHeight="18.75" x14ac:dyDescent="0.3"/>
  <cols>
    <col min="1" max="1" width="0" style="19" hidden="1" customWidth="1"/>
    <col min="2" max="2" width="9.85546875" style="19" customWidth="1"/>
    <col min="3" max="3" width="56.28515625" style="19" customWidth="1"/>
    <col min="4" max="4" width="21" style="19" customWidth="1"/>
    <col min="5" max="6" width="18.7109375" style="19" customWidth="1"/>
    <col min="7" max="7" width="20.28515625" style="19" customWidth="1"/>
    <col min="8" max="8" width="18.7109375" style="19" customWidth="1"/>
    <col min="9" max="9" width="25" style="19" customWidth="1"/>
    <col min="10" max="12" width="9.140625" style="19"/>
    <col min="13" max="13" width="14.28515625" style="19" bestFit="1" customWidth="1"/>
    <col min="14" max="16384" width="9.140625" style="19"/>
  </cols>
  <sheetData>
    <row r="1" spans="1:9" x14ac:dyDescent="0.3">
      <c r="G1" s="20"/>
      <c r="I1" s="19" t="s">
        <v>67</v>
      </c>
    </row>
    <row r="2" spans="1:9" x14ac:dyDescent="0.3">
      <c r="A2" s="21"/>
      <c r="B2" s="21"/>
      <c r="C2" s="41"/>
      <c r="D2" s="41"/>
      <c r="E2" s="41"/>
      <c r="F2" s="21" t="s">
        <v>193</v>
      </c>
      <c r="G2" s="42"/>
      <c r="H2" s="41"/>
      <c r="I2" s="43"/>
    </row>
    <row r="3" spans="1:9" ht="20.25" x14ac:dyDescent="0.3">
      <c r="A3" s="31" t="s">
        <v>68</v>
      </c>
      <c r="B3" s="31"/>
      <c r="C3" s="203" t="s">
        <v>75</v>
      </c>
      <c r="D3" s="203"/>
      <c r="E3" s="203"/>
      <c r="F3" s="224" t="s">
        <v>187</v>
      </c>
      <c r="G3" s="224"/>
      <c r="H3" s="31"/>
      <c r="I3" s="31"/>
    </row>
    <row r="4" spans="1:9" x14ac:dyDescent="0.3">
      <c r="F4" s="20"/>
      <c r="I4" s="20" t="s">
        <v>0</v>
      </c>
    </row>
    <row r="5" spans="1:9" s="22" customFormat="1" x14ac:dyDescent="0.3">
      <c r="A5" s="225"/>
      <c r="B5" s="226" t="s">
        <v>97</v>
      </c>
      <c r="C5" s="226"/>
      <c r="D5" s="228" t="s">
        <v>144</v>
      </c>
      <c r="E5" s="229" t="s">
        <v>146</v>
      </c>
      <c r="F5" s="231" t="s">
        <v>186</v>
      </c>
      <c r="G5" s="226" t="s">
        <v>50</v>
      </c>
      <c r="H5" s="226"/>
      <c r="I5" s="226"/>
    </row>
    <row r="6" spans="1:9" s="22" customFormat="1" ht="105.95" customHeight="1" x14ac:dyDescent="0.3">
      <c r="A6" s="225"/>
      <c r="B6" s="227"/>
      <c r="C6" s="227"/>
      <c r="D6" s="228"/>
      <c r="E6" s="230"/>
      <c r="F6" s="231"/>
      <c r="G6" s="181" t="s">
        <v>1</v>
      </c>
      <c r="H6" s="181" t="s">
        <v>145</v>
      </c>
      <c r="I6" s="181" t="s">
        <v>184</v>
      </c>
    </row>
    <row r="7" spans="1:9" s="22" customFormat="1" ht="22.7" customHeight="1" x14ac:dyDescent="0.3">
      <c r="A7" s="23"/>
      <c r="B7" s="221" t="s">
        <v>63</v>
      </c>
      <c r="C7" s="221"/>
      <c r="D7" s="221"/>
      <c r="E7" s="221"/>
      <c r="F7" s="221"/>
      <c r="G7" s="221"/>
      <c r="H7" s="221"/>
      <c r="I7" s="222"/>
    </row>
    <row r="8" spans="1:9" s="22" customFormat="1" ht="34.5" customHeight="1" x14ac:dyDescent="0.35">
      <c r="A8" s="23"/>
      <c r="B8" s="45" t="s">
        <v>115</v>
      </c>
      <c r="C8" s="46" t="s">
        <v>116</v>
      </c>
      <c r="D8" s="47">
        <f>D9+D22+D23+D24+D25+D26+D27+D28+D29+D33+D34+D35+D36+D37+D38+D41+D42+D43+D39+D40</f>
        <v>51797729</v>
      </c>
      <c r="E8" s="47">
        <f t="shared" ref="E8:F8" si="0">E9+E22+E23+E24+E25+E26+E27+E28+E29+E33+E34+E35+E36+E37+E38+E41+E42+E43+E39+E40</f>
        <v>18154241.600000001</v>
      </c>
      <c r="F8" s="47">
        <f t="shared" si="0"/>
        <v>11382255.540000003</v>
      </c>
      <c r="G8" s="48">
        <f>F8-E8</f>
        <v>-6771986.0599999987</v>
      </c>
      <c r="H8" s="47">
        <f>IF(E8=0,0,F8/E8*100)</f>
        <v>62.697499519891821</v>
      </c>
      <c r="I8" s="47">
        <f>IF(D8=0,0,F8/D8*100)</f>
        <v>21.974429689764978</v>
      </c>
    </row>
    <row r="9" spans="1:9" s="24" customFormat="1" ht="59.25" customHeight="1" x14ac:dyDescent="0.2">
      <c r="B9" s="112"/>
      <c r="C9" s="113" t="s">
        <v>166</v>
      </c>
      <c r="D9" s="114">
        <f>D10+D11+D12+D13+D14+D15+D16+D17+D18+D19+D20+D21</f>
        <v>23261259</v>
      </c>
      <c r="E9" s="114">
        <f>E10+E11+E12+E13+E14+E15+E16+E17+E18+E19+E20+E21</f>
        <v>7481244</v>
      </c>
      <c r="F9" s="114">
        <f t="shared" ref="F9" si="1">F10+F11+F12+F13+F14+F15+F16+F17+F18+F19+F20+F21</f>
        <v>5844812.0900000017</v>
      </c>
      <c r="G9" s="116">
        <f>F9-E9</f>
        <v>-1636431.9099999983</v>
      </c>
      <c r="H9" s="116">
        <f>IF(E9=0,0,F9/E9*100)</f>
        <v>78.126205882337246</v>
      </c>
      <c r="I9" s="116">
        <f>IF(D9=0,0,F9/D9*100)</f>
        <v>25.126808871351297</v>
      </c>
    </row>
    <row r="10" spans="1:9" s="155" customFormat="1" ht="38.25" customHeight="1" x14ac:dyDescent="0.2">
      <c r="B10" s="182">
        <v>2111</v>
      </c>
      <c r="C10" s="183" t="s">
        <v>147</v>
      </c>
      <c r="D10" s="184">
        <v>16826300</v>
      </c>
      <c r="E10" s="184">
        <v>5101300</v>
      </c>
      <c r="F10" s="184">
        <v>4280508.22</v>
      </c>
      <c r="G10" s="44">
        <f t="shared" ref="G10:G186" si="2">F10-E10</f>
        <v>-820791.78000000026</v>
      </c>
      <c r="H10" s="44">
        <f t="shared" ref="H10:H33" si="3">IF(E10=0,0,F10/E10*100)</f>
        <v>83.910144865034397</v>
      </c>
      <c r="I10" s="44">
        <f t="shared" ref="I10:I186" si="4">IF(D10=0,0,F10/D10*100)</f>
        <v>25.439390834586327</v>
      </c>
    </row>
    <row r="11" spans="1:9" s="24" customFormat="1" ht="38.25" customHeight="1" x14ac:dyDescent="0.2">
      <c r="B11" s="182">
        <v>2120</v>
      </c>
      <c r="C11" s="185" t="s">
        <v>148</v>
      </c>
      <c r="D11" s="186">
        <v>3675650</v>
      </c>
      <c r="E11" s="184">
        <v>1113055</v>
      </c>
      <c r="F11" s="184">
        <v>877121.86</v>
      </c>
      <c r="G11" s="44">
        <f t="shared" si="2"/>
        <v>-235933.14</v>
      </c>
      <c r="H11" s="44">
        <f t="shared" si="3"/>
        <v>78.803101374145939</v>
      </c>
      <c r="I11" s="44">
        <f t="shared" si="4"/>
        <v>23.863040822711628</v>
      </c>
    </row>
    <row r="12" spans="1:9" s="24" customFormat="1" ht="43.5" customHeight="1" x14ac:dyDescent="0.2">
      <c r="B12" s="182">
        <v>2210</v>
      </c>
      <c r="C12" s="185" t="s">
        <v>133</v>
      </c>
      <c r="D12" s="186">
        <v>1208500</v>
      </c>
      <c r="E12" s="184">
        <v>455000</v>
      </c>
      <c r="F12" s="184">
        <v>270911.7</v>
      </c>
      <c r="G12" s="44">
        <f t="shared" si="2"/>
        <v>-184088.3</v>
      </c>
      <c r="H12" s="44">
        <f t="shared" si="3"/>
        <v>59.541032967032969</v>
      </c>
      <c r="I12" s="44">
        <f t="shared" si="4"/>
        <v>22.417186594952419</v>
      </c>
    </row>
    <row r="13" spans="1:9" s="24" customFormat="1" ht="53.25" customHeight="1" x14ac:dyDescent="0.2">
      <c r="B13" s="182">
        <v>2240</v>
      </c>
      <c r="C13" s="185" t="s">
        <v>139</v>
      </c>
      <c r="D13" s="186">
        <v>815909</v>
      </c>
      <c r="E13" s="184">
        <v>408409</v>
      </c>
      <c r="F13" s="184">
        <v>232163.91</v>
      </c>
      <c r="G13" s="44">
        <f t="shared" si="2"/>
        <v>-176245.09</v>
      </c>
      <c r="H13" s="44">
        <f t="shared" si="3"/>
        <v>56.845933855522276</v>
      </c>
      <c r="I13" s="44">
        <f t="shared" si="4"/>
        <v>28.454632808315633</v>
      </c>
    </row>
    <row r="14" spans="1:9" s="24" customFormat="1" ht="48" customHeight="1" x14ac:dyDescent="0.2">
      <c r="B14" s="182">
        <v>2250</v>
      </c>
      <c r="C14" s="185" t="s">
        <v>149</v>
      </c>
      <c r="D14" s="186">
        <v>70900</v>
      </c>
      <c r="E14" s="184">
        <v>37480</v>
      </c>
      <c r="F14" s="184">
        <v>22079.55</v>
      </c>
      <c r="G14" s="44">
        <f t="shared" si="2"/>
        <v>-15400.45</v>
      </c>
      <c r="H14" s="44">
        <f t="shared" si="3"/>
        <v>58.910218783351119</v>
      </c>
      <c r="I14" s="44">
        <f t="shared" si="4"/>
        <v>31.141819464033848</v>
      </c>
    </row>
    <row r="15" spans="1:9" s="24" customFormat="1" ht="45" customHeight="1" x14ac:dyDescent="0.2">
      <c r="B15" s="182">
        <v>2271</v>
      </c>
      <c r="C15" s="185" t="s">
        <v>150</v>
      </c>
      <c r="D15" s="186">
        <v>150000</v>
      </c>
      <c r="E15" s="184">
        <v>90000</v>
      </c>
      <c r="F15" s="184">
        <v>55665.19</v>
      </c>
      <c r="G15" s="44">
        <f t="shared" si="2"/>
        <v>-34334.81</v>
      </c>
      <c r="H15" s="44">
        <f t="shared" si="3"/>
        <v>61.850211111111108</v>
      </c>
      <c r="I15" s="44">
        <f t="shared" si="4"/>
        <v>37.110126666666673</v>
      </c>
    </row>
    <row r="16" spans="1:9" s="24" customFormat="1" ht="45" customHeight="1" x14ac:dyDescent="0.2">
      <c r="B16" s="182">
        <v>2272</v>
      </c>
      <c r="C16" s="185" t="s">
        <v>151</v>
      </c>
      <c r="D16" s="186">
        <v>35000</v>
      </c>
      <c r="E16" s="184">
        <v>10000</v>
      </c>
      <c r="F16" s="184">
        <v>5770.74</v>
      </c>
      <c r="G16" s="44">
        <f t="shared" si="2"/>
        <v>-4229.26</v>
      </c>
      <c r="H16" s="44">
        <f t="shared" si="3"/>
        <v>57.7074</v>
      </c>
      <c r="I16" s="44">
        <f t="shared" si="4"/>
        <v>16.487828571428569</v>
      </c>
    </row>
    <row r="17" spans="2:9" s="24" customFormat="1" ht="45.75" customHeight="1" x14ac:dyDescent="0.2">
      <c r="B17" s="182">
        <v>2273</v>
      </c>
      <c r="C17" s="185" t="s">
        <v>152</v>
      </c>
      <c r="D17" s="186">
        <v>199000</v>
      </c>
      <c r="E17" s="184">
        <v>69000</v>
      </c>
      <c r="F17" s="184">
        <v>40523.29</v>
      </c>
      <c r="G17" s="44">
        <f t="shared" si="2"/>
        <v>-28476.71</v>
      </c>
      <c r="H17" s="44">
        <f t="shared" si="3"/>
        <v>58.72940579710145</v>
      </c>
      <c r="I17" s="44">
        <f t="shared" si="4"/>
        <v>20.36346231155779</v>
      </c>
    </row>
    <row r="18" spans="2:9" s="24" customFormat="1" ht="42.75" customHeight="1" x14ac:dyDescent="0.2">
      <c r="B18" s="182">
        <v>2274</v>
      </c>
      <c r="C18" s="185" t="s">
        <v>153</v>
      </c>
      <c r="D18" s="186">
        <v>220000</v>
      </c>
      <c r="E18" s="184">
        <v>150000</v>
      </c>
      <c r="F18" s="184">
        <v>59504.4</v>
      </c>
      <c r="G18" s="44">
        <f t="shared" si="2"/>
        <v>-90495.6</v>
      </c>
      <c r="H18" s="44">
        <f t="shared" si="3"/>
        <v>39.669600000000003</v>
      </c>
      <c r="I18" s="44">
        <f t="shared" si="4"/>
        <v>27.047454545454546</v>
      </c>
    </row>
    <row r="19" spans="2:9" s="24" customFormat="1" ht="45" customHeight="1" x14ac:dyDescent="0.2">
      <c r="B19" s="182">
        <v>2275</v>
      </c>
      <c r="C19" s="185" t="s">
        <v>154</v>
      </c>
      <c r="D19" s="186">
        <v>30000</v>
      </c>
      <c r="E19" s="184">
        <v>30000</v>
      </c>
      <c r="F19" s="184">
        <v>0</v>
      </c>
      <c r="G19" s="44">
        <f t="shared" si="2"/>
        <v>-30000</v>
      </c>
      <c r="H19" s="44">
        <f t="shared" si="3"/>
        <v>0</v>
      </c>
      <c r="I19" s="44">
        <f t="shared" si="4"/>
        <v>0</v>
      </c>
    </row>
    <row r="20" spans="2:9" s="24" customFormat="1" ht="63" customHeight="1" x14ac:dyDescent="0.2">
      <c r="B20" s="182">
        <v>2282</v>
      </c>
      <c r="C20" s="185" t="s">
        <v>135</v>
      </c>
      <c r="D20" s="186">
        <v>10000</v>
      </c>
      <c r="E20" s="184">
        <v>7000</v>
      </c>
      <c r="F20" s="184">
        <v>0</v>
      </c>
      <c r="G20" s="44">
        <f t="shared" si="2"/>
        <v>-7000</v>
      </c>
      <c r="H20" s="44">
        <f t="shared" si="3"/>
        <v>0</v>
      </c>
      <c r="I20" s="44">
        <f t="shared" si="4"/>
        <v>0</v>
      </c>
    </row>
    <row r="21" spans="2:9" s="24" customFormat="1" ht="38.25" customHeight="1" x14ac:dyDescent="0.2">
      <c r="B21" s="182">
        <v>2800</v>
      </c>
      <c r="C21" s="185" t="s">
        <v>155</v>
      </c>
      <c r="D21" s="186">
        <v>20000</v>
      </c>
      <c r="E21" s="184">
        <v>10000</v>
      </c>
      <c r="F21" s="184">
        <v>563.23</v>
      </c>
      <c r="G21" s="44">
        <f t="shared" si="2"/>
        <v>-9436.77</v>
      </c>
      <c r="H21" s="44">
        <f t="shared" si="3"/>
        <v>5.6323000000000008</v>
      </c>
      <c r="I21" s="44">
        <f t="shared" si="4"/>
        <v>2.8161500000000004</v>
      </c>
    </row>
    <row r="22" spans="2:9" s="155" customFormat="1" ht="44.25" customHeight="1" x14ac:dyDescent="0.2">
      <c r="B22" s="156" t="s">
        <v>76</v>
      </c>
      <c r="C22" s="124" t="s">
        <v>168</v>
      </c>
      <c r="D22" s="115">
        <v>749000</v>
      </c>
      <c r="E22" s="115">
        <v>199000</v>
      </c>
      <c r="F22" s="115">
        <v>26150</v>
      </c>
      <c r="G22" s="116">
        <f t="shared" si="2"/>
        <v>-172850</v>
      </c>
      <c r="H22" s="116">
        <f t="shared" si="3"/>
        <v>13.140703517587941</v>
      </c>
      <c r="I22" s="116">
        <f t="shared" si="4"/>
        <v>3.4913217623497999</v>
      </c>
    </row>
    <row r="23" spans="2:9" s="24" customFormat="1" ht="60.75" customHeight="1" x14ac:dyDescent="0.2">
      <c r="B23" s="112">
        <v>2111</v>
      </c>
      <c r="C23" s="113" t="s">
        <v>86</v>
      </c>
      <c r="D23" s="114">
        <v>1055250</v>
      </c>
      <c r="E23" s="115">
        <v>911250</v>
      </c>
      <c r="F23" s="115">
        <v>233778.61</v>
      </c>
      <c r="G23" s="116">
        <f t="shared" si="2"/>
        <v>-677471.39</v>
      </c>
      <c r="H23" s="116">
        <f t="shared" si="3"/>
        <v>25.654717146776406</v>
      </c>
      <c r="I23" s="116">
        <f t="shared" si="4"/>
        <v>22.153860222696043</v>
      </c>
    </row>
    <row r="24" spans="2:9" s="24" customFormat="1" ht="51.75" customHeight="1" x14ac:dyDescent="0.2">
      <c r="B24" s="118">
        <v>2146</v>
      </c>
      <c r="C24" s="113" t="s">
        <v>117</v>
      </c>
      <c r="D24" s="114">
        <v>0</v>
      </c>
      <c r="E24" s="115">
        <v>0</v>
      </c>
      <c r="F24" s="115">
        <v>0</v>
      </c>
      <c r="G24" s="116">
        <f t="shared" si="2"/>
        <v>0</v>
      </c>
      <c r="H24" s="116">
        <f t="shared" si="3"/>
        <v>0</v>
      </c>
      <c r="I24" s="116">
        <f t="shared" si="4"/>
        <v>0</v>
      </c>
    </row>
    <row r="25" spans="2:9" s="24" customFormat="1" ht="47.25" customHeight="1" x14ac:dyDescent="0.2">
      <c r="B25" s="118">
        <v>2152</v>
      </c>
      <c r="C25" s="113" t="s">
        <v>156</v>
      </c>
      <c r="D25" s="114">
        <v>0</v>
      </c>
      <c r="E25" s="115">
        <v>0</v>
      </c>
      <c r="F25" s="115">
        <v>0</v>
      </c>
      <c r="G25" s="116">
        <f t="shared" si="2"/>
        <v>0</v>
      </c>
      <c r="H25" s="116">
        <f t="shared" si="3"/>
        <v>0</v>
      </c>
      <c r="I25" s="116">
        <f t="shared" si="4"/>
        <v>0</v>
      </c>
    </row>
    <row r="26" spans="2:9" s="24" customFormat="1" ht="60.75" customHeight="1" x14ac:dyDescent="0.2">
      <c r="B26" s="118">
        <v>3050</v>
      </c>
      <c r="C26" s="113" t="s">
        <v>118</v>
      </c>
      <c r="D26" s="114">
        <v>500000</v>
      </c>
      <c r="E26" s="115">
        <v>83334</v>
      </c>
      <c r="F26" s="115">
        <v>83321.95</v>
      </c>
      <c r="G26" s="116">
        <f t="shared" si="2"/>
        <v>-12.05000000000291</v>
      </c>
      <c r="H26" s="116">
        <f t="shared" si="3"/>
        <v>99.985540115679072</v>
      </c>
      <c r="I26" s="116">
        <f t="shared" si="4"/>
        <v>16.664389999999997</v>
      </c>
    </row>
    <row r="27" spans="2:9" s="24" customFormat="1" ht="84" customHeight="1" x14ac:dyDescent="0.2">
      <c r="B27" s="112">
        <v>3104</v>
      </c>
      <c r="C27" s="113" t="s">
        <v>157</v>
      </c>
      <c r="D27" s="114">
        <v>0</v>
      </c>
      <c r="E27" s="115">
        <v>0</v>
      </c>
      <c r="F27" s="115">
        <v>0</v>
      </c>
      <c r="G27" s="116">
        <f>F27-E27</f>
        <v>0</v>
      </c>
      <c r="H27" s="116">
        <f t="shared" si="3"/>
        <v>0</v>
      </c>
      <c r="I27" s="116">
        <f t="shared" si="4"/>
        <v>0</v>
      </c>
    </row>
    <row r="28" spans="2:9" s="24" customFormat="1" ht="106.5" customHeight="1" x14ac:dyDescent="0.2">
      <c r="B28" s="112">
        <v>3140</v>
      </c>
      <c r="C28" s="113" t="s">
        <v>119</v>
      </c>
      <c r="D28" s="114">
        <v>249000</v>
      </c>
      <c r="E28" s="115">
        <v>18000</v>
      </c>
      <c r="F28" s="115">
        <v>18000</v>
      </c>
      <c r="G28" s="116">
        <f>F28-E28</f>
        <v>0</v>
      </c>
      <c r="H28" s="116">
        <f t="shared" si="3"/>
        <v>100</v>
      </c>
      <c r="I28" s="116">
        <f t="shared" si="4"/>
        <v>7.2289156626506017</v>
      </c>
    </row>
    <row r="29" spans="2:9" s="24" customFormat="1" ht="51" customHeight="1" x14ac:dyDescent="0.2">
      <c r="B29" s="112">
        <v>3242</v>
      </c>
      <c r="C29" s="113" t="s">
        <v>87</v>
      </c>
      <c r="D29" s="114">
        <v>4530000</v>
      </c>
      <c r="E29" s="114">
        <v>1857000</v>
      </c>
      <c r="F29" s="114">
        <v>1159380.6599999999</v>
      </c>
      <c r="G29" s="116">
        <f t="shared" si="2"/>
        <v>-697619.34000000008</v>
      </c>
      <c r="H29" s="116">
        <f t="shared" si="3"/>
        <v>62.432991922455571</v>
      </c>
      <c r="I29" s="116">
        <f t="shared" si="4"/>
        <v>25.593392052980128</v>
      </c>
    </row>
    <row r="30" spans="2:9" s="24" customFormat="1" ht="51" customHeight="1" x14ac:dyDescent="0.2">
      <c r="B30" s="182">
        <v>2282</v>
      </c>
      <c r="C30" s="185" t="s">
        <v>135</v>
      </c>
      <c r="D30" s="186">
        <v>70000</v>
      </c>
      <c r="E30" s="186">
        <v>70000</v>
      </c>
      <c r="F30" s="186">
        <v>15000</v>
      </c>
      <c r="G30" s="44">
        <f t="shared" si="2"/>
        <v>-55000</v>
      </c>
      <c r="H30" s="44">
        <f t="shared" si="3"/>
        <v>21.428571428571427</v>
      </c>
      <c r="I30" s="44">
        <f t="shared" si="4"/>
        <v>21.428571428571427</v>
      </c>
    </row>
    <row r="31" spans="2:9" s="24" customFormat="1" ht="51" customHeight="1" x14ac:dyDescent="0.2">
      <c r="B31" s="182">
        <v>2610</v>
      </c>
      <c r="C31" s="185" t="s">
        <v>188</v>
      </c>
      <c r="D31" s="186">
        <v>3700000</v>
      </c>
      <c r="E31" s="184">
        <v>1472000</v>
      </c>
      <c r="F31" s="184">
        <v>964780.66</v>
      </c>
      <c r="G31" s="44">
        <f t="shared" si="2"/>
        <v>-507219.33999999997</v>
      </c>
      <c r="H31" s="44">
        <f t="shared" si="3"/>
        <v>65.542164402173924</v>
      </c>
      <c r="I31" s="44">
        <f t="shared" si="4"/>
        <v>26.075152972972976</v>
      </c>
    </row>
    <row r="32" spans="2:9" s="24" customFormat="1" ht="51" customHeight="1" x14ac:dyDescent="0.2">
      <c r="B32" s="182">
        <v>2730</v>
      </c>
      <c r="C32" s="185" t="s">
        <v>177</v>
      </c>
      <c r="D32" s="186">
        <v>760000</v>
      </c>
      <c r="E32" s="184">
        <v>315000</v>
      </c>
      <c r="F32" s="184">
        <v>179600</v>
      </c>
      <c r="G32" s="44">
        <f t="shared" si="2"/>
        <v>-135400</v>
      </c>
      <c r="H32" s="44">
        <f t="shared" si="3"/>
        <v>57.015873015873019</v>
      </c>
      <c r="I32" s="44">
        <f t="shared" si="4"/>
        <v>23.631578947368421</v>
      </c>
    </row>
    <row r="33" spans="2:13" s="24" customFormat="1" ht="41.25" customHeight="1" x14ac:dyDescent="0.2">
      <c r="B33" s="112">
        <v>6013</v>
      </c>
      <c r="C33" s="113" t="s">
        <v>102</v>
      </c>
      <c r="D33" s="114">
        <v>2700000</v>
      </c>
      <c r="E33" s="115">
        <v>950000</v>
      </c>
      <c r="F33" s="115">
        <v>649999.16</v>
      </c>
      <c r="G33" s="116">
        <f t="shared" si="2"/>
        <v>-300000.83999999997</v>
      </c>
      <c r="H33" s="116">
        <f t="shared" si="3"/>
        <v>68.420964210526307</v>
      </c>
      <c r="I33" s="116">
        <f t="shared" si="4"/>
        <v>24.074042962962963</v>
      </c>
    </row>
    <row r="34" spans="2:13" s="24" customFormat="1" ht="57" customHeight="1" x14ac:dyDescent="0.2">
      <c r="B34" s="112">
        <v>6016</v>
      </c>
      <c r="C34" s="113" t="s">
        <v>103</v>
      </c>
      <c r="D34" s="114">
        <v>0</v>
      </c>
      <c r="E34" s="115">
        <v>0</v>
      </c>
      <c r="F34" s="115">
        <v>0</v>
      </c>
      <c r="G34" s="116">
        <f t="shared" si="2"/>
        <v>0</v>
      </c>
      <c r="H34" s="116">
        <f>IF(E34=0,0,F34/E34*100)</f>
        <v>0</v>
      </c>
      <c r="I34" s="116">
        <f t="shared" si="4"/>
        <v>0</v>
      </c>
    </row>
    <row r="35" spans="2:13" s="24" customFormat="1" ht="38.25" customHeight="1" x14ac:dyDescent="0.2">
      <c r="B35" s="112">
        <v>6017</v>
      </c>
      <c r="C35" s="113" t="s">
        <v>104</v>
      </c>
      <c r="D35" s="114">
        <v>240000</v>
      </c>
      <c r="E35" s="115">
        <v>240000</v>
      </c>
      <c r="F35" s="115">
        <v>240000</v>
      </c>
      <c r="G35" s="116">
        <f t="shared" si="2"/>
        <v>0</v>
      </c>
      <c r="H35" s="116">
        <f>IF(E35=0,0,F35/E35*100)</f>
        <v>100</v>
      </c>
      <c r="I35" s="116">
        <f t="shared" si="4"/>
        <v>100</v>
      </c>
    </row>
    <row r="36" spans="2:13" s="24" customFormat="1" ht="46.5" customHeight="1" x14ac:dyDescent="0.2">
      <c r="B36" s="112">
        <v>6030</v>
      </c>
      <c r="C36" s="113" t="s">
        <v>105</v>
      </c>
      <c r="D36" s="114">
        <v>13543720</v>
      </c>
      <c r="E36" s="115">
        <v>5374416</v>
      </c>
      <c r="F36" s="115">
        <v>2802328.5</v>
      </c>
      <c r="G36" s="116">
        <f t="shared" si="2"/>
        <v>-2572087.5</v>
      </c>
      <c r="H36" s="116">
        <f>IF(E36=0,0,F36/E36*100)</f>
        <v>52.142009476006322</v>
      </c>
      <c r="I36" s="116">
        <f t="shared" si="4"/>
        <v>20.690980764516691</v>
      </c>
    </row>
    <row r="37" spans="2:13" s="24" customFormat="1" ht="38.25" customHeight="1" x14ac:dyDescent="0.2">
      <c r="B37" s="112">
        <v>7130</v>
      </c>
      <c r="C37" s="113" t="s">
        <v>120</v>
      </c>
      <c r="D37" s="114">
        <v>220000</v>
      </c>
      <c r="E37" s="115">
        <v>200000</v>
      </c>
      <c r="F37" s="115">
        <v>12500</v>
      </c>
      <c r="G37" s="116">
        <f t="shared" si="2"/>
        <v>-187500</v>
      </c>
      <c r="H37" s="116">
        <f>IF(E37=0,0,F37/E37*100)</f>
        <v>6.25</v>
      </c>
      <c r="I37" s="116">
        <f t="shared" si="4"/>
        <v>5.6818181818181817</v>
      </c>
    </row>
    <row r="38" spans="2:13" s="24" customFormat="1" ht="56.25" customHeight="1" x14ac:dyDescent="0.2">
      <c r="B38" s="112">
        <v>8110</v>
      </c>
      <c r="C38" s="113" t="s">
        <v>189</v>
      </c>
      <c r="D38" s="114">
        <v>29500</v>
      </c>
      <c r="E38" s="115">
        <v>29500</v>
      </c>
      <c r="F38" s="115">
        <v>24828</v>
      </c>
      <c r="G38" s="116">
        <f t="shared" si="2"/>
        <v>-4672</v>
      </c>
      <c r="H38" s="116">
        <f t="shared" ref="H38:H204" si="5">IF(E38=0,0,F38/E38*100)</f>
        <v>84.162711864406788</v>
      </c>
      <c r="I38" s="116">
        <f t="shared" si="4"/>
        <v>84.162711864406788</v>
      </c>
    </row>
    <row r="39" spans="2:13" s="155" customFormat="1" ht="56.25" customHeight="1" x14ac:dyDescent="0.2">
      <c r="B39" s="112">
        <v>7461</v>
      </c>
      <c r="C39" s="124" t="s">
        <v>169</v>
      </c>
      <c r="D39" s="115">
        <v>3200000</v>
      </c>
      <c r="E39" s="115">
        <v>222497.6</v>
      </c>
      <c r="F39" s="115">
        <v>0</v>
      </c>
      <c r="G39" s="116">
        <f t="shared" si="2"/>
        <v>-222497.6</v>
      </c>
      <c r="H39" s="116">
        <f t="shared" si="5"/>
        <v>0</v>
      </c>
      <c r="I39" s="116">
        <f t="shared" si="4"/>
        <v>0</v>
      </c>
    </row>
    <row r="40" spans="2:13" s="155" customFormat="1" ht="48" customHeight="1" x14ac:dyDescent="0.2">
      <c r="B40" s="112">
        <v>7470</v>
      </c>
      <c r="C40" s="124" t="s">
        <v>170</v>
      </c>
      <c r="D40" s="115">
        <v>160000</v>
      </c>
      <c r="E40" s="115">
        <v>40000</v>
      </c>
      <c r="F40" s="115">
        <v>0</v>
      </c>
      <c r="G40" s="116">
        <f t="shared" si="2"/>
        <v>-40000</v>
      </c>
      <c r="H40" s="116">
        <f t="shared" si="5"/>
        <v>0</v>
      </c>
      <c r="I40" s="116">
        <f t="shared" si="4"/>
        <v>0</v>
      </c>
    </row>
    <row r="41" spans="2:13" s="24" customFormat="1" ht="46.5" customHeight="1" x14ac:dyDescent="0.2">
      <c r="B41" s="112">
        <v>7680</v>
      </c>
      <c r="C41" s="113" t="s">
        <v>107</v>
      </c>
      <c r="D41" s="114">
        <v>60000</v>
      </c>
      <c r="E41" s="115">
        <v>0</v>
      </c>
      <c r="F41" s="115">
        <v>0</v>
      </c>
      <c r="G41" s="116">
        <f t="shared" si="2"/>
        <v>0</v>
      </c>
      <c r="H41" s="116">
        <f t="shared" si="5"/>
        <v>0</v>
      </c>
      <c r="I41" s="116">
        <f t="shared" si="4"/>
        <v>0</v>
      </c>
    </row>
    <row r="42" spans="2:13" s="24" customFormat="1" ht="42" customHeight="1" x14ac:dyDescent="0.2">
      <c r="B42" s="112">
        <v>7693</v>
      </c>
      <c r="C42" s="113" t="s">
        <v>158</v>
      </c>
      <c r="D42" s="114">
        <v>500000</v>
      </c>
      <c r="E42" s="115">
        <v>248000</v>
      </c>
      <c r="F42" s="115">
        <v>94010.33</v>
      </c>
      <c r="G42" s="116">
        <f t="shared" si="2"/>
        <v>-153989.66999999998</v>
      </c>
      <c r="H42" s="116">
        <f t="shared" si="5"/>
        <v>37.907391129032256</v>
      </c>
      <c r="I42" s="116">
        <f t="shared" si="4"/>
        <v>18.802066</v>
      </c>
    </row>
    <row r="43" spans="2:13" s="24" customFormat="1" ht="56.25" customHeight="1" x14ac:dyDescent="0.2">
      <c r="B43" s="112">
        <v>8210</v>
      </c>
      <c r="C43" s="113" t="s">
        <v>159</v>
      </c>
      <c r="D43" s="114">
        <v>800000</v>
      </c>
      <c r="E43" s="115">
        <v>300000</v>
      </c>
      <c r="F43" s="115">
        <v>193146.23999999999</v>
      </c>
      <c r="G43" s="116">
        <f t="shared" si="2"/>
        <v>-106853.76000000001</v>
      </c>
      <c r="H43" s="116">
        <f t="shared" si="5"/>
        <v>64.382080000000002</v>
      </c>
      <c r="I43" s="116">
        <f t="shared" si="4"/>
        <v>24.143279999999997</v>
      </c>
    </row>
    <row r="44" spans="2:13" s="24" customFormat="1" ht="42.75" customHeight="1" x14ac:dyDescent="0.2">
      <c r="B44" s="49" t="s">
        <v>121</v>
      </c>
      <c r="C44" s="50" t="s">
        <v>122</v>
      </c>
      <c r="D44" s="51">
        <f>D45+D59+D74+D84+D91+D98+D106+D99</f>
        <v>87863255</v>
      </c>
      <c r="E44" s="51">
        <f t="shared" ref="E44:F44" si="6">E45+E59+E74+E84+E91+E98+E106+E99</f>
        <v>28464680</v>
      </c>
      <c r="F44" s="51">
        <f t="shared" si="6"/>
        <v>19447933.889999997</v>
      </c>
      <c r="G44" s="51">
        <f t="shared" si="2"/>
        <v>-9016746.1100000031</v>
      </c>
      <c r="H44" s="52">
        <f>IF(E44=0,0,F44/E44*100)</f>
        <v>68.323037146386326</v>
      </c>
      <c r="I44" s="52">
        <f t="shared" si="4"/>
        <v>22.13431984735826</v>
      </c>
      <c r="M44" s="160"/>
    </row>
    <row r="45" spans="2:13" s="24" customFormat="1" ht="31.5" customHeight="1" x14ac:dyDescent="0.2">
      <c r="B45" s="119" t="s">
        <v>77</v>
      </c>
      <c r="C45" s="59" t="s">
        <v>78</v>
      </c>
      <c r="D45" s="120">
        <f>D46+D47+D48+D49+D50+D51+D52+D53+D54+D55+D56+D57+D58</f>
        <v>12111460</v>
      </c>
      <c r="E45" s="120">
        <f t="shared" ref="E45:F45" si="7">E46+E47+E48+E49+E50+E51+E52+E53+E54+E55+E56+E57+E58</f>
        <v>4494320</v>
      </c>
      <c r="F45" s="120">
        <f t="shared" si="7"/>
        <v>2738232.81</v>
      </c>
      <c r="G45" s="120">
        <f>F45-E45</f>
        <v>-1756087.19</v>
      </c>
      <c r="H45" s="116">
        <f t="shared" si="5"/>
        <v>60.926520808487162</v>
      </c>
      <c r="I45" s="116">
        <f t="shared" si="4"/>
        <v>22.608610440029526</v>
      </c>
    </row>
    <row r="46" spans="2:13" s="24" customFormat="1" ht="31.5" customHeight="1" x14ac:dyDescent="0.2">
      <c r="B46" s="53">
        <v>2111</v>
      </c>
      <c r="C46" s="54" t="s">
        <v>147</v>
      </c>
      <c r="D46" s="55">
        <v>8078354</v>
      </c>
      <c r="E46" s="55">
        <v>2500000</v>
      </c>
      <c r="F46" s="55">
        <v>1691059.06</v>
      </c>
      <c r="G46" s="120">
        <f t="shared" si="2"/>
        <v>-808940.94</v>
      </c>
      <c r="H46" s="116">
        <f t="shared" si="5"/>
        <v>67.642362399999996</v>
      </c>
      <c r="I46" s="116">
        <f t="shared" si="4"/>
        <v>20.933213127327672</v>
      </c>
    </row>
    <row r="47" spans="2:13" s="24" customFormat="1" ht="31.5" customHeight="1" x14ac:dyDescent="0.2">
      <c r="B47" s="53">
        <v>2120</v>
      </c>
      <c r="C47" s="54" t="s">
        <v>148</v>
      </c>
      <c r="D47" s="55">
        <v>1782066</v>
      </c>
      <c r="E47" s="55">
        <v>550000</v>
      </c>
      <c r="F47" s="55">
        <v>355398.29</v>
      </c>
      <c r="G47" s="120">
        <f t="shared" si="2"/>
        <v>-194601.71000000002</v>
      </c>
      <c r="H47" s="116">
        <f t="shared" si="5"/>
        <v>64.617870909090897</v>
      </c>
      <c r="I47" s="116">
        <f t="shared" si="4"/>
        <v>19.943048686187829</v>
      </c>
    </row>
    <row r="48" spans="2:13" s="24" customFormat="1" ht="31.5" customHeight="1" x14ac:dyDescent="0.2">
      <c r="B48" s="53">
        <v>2210</v>
      </c>
      <c r="C48" s="54" t="s">
        <v>133</v>
      </c>
      <c r="D48" s="55">
        <v>200280</v>
      </c>
      <c r="E48" s="55">
        <v>280</v>
      </c>
      <c r="F48" s="55">
        <v>0</v>
      </c>
      <c r="G48" s="120">
        <f t="shared" si="2"/>
        <v>-280</v>
      </c>
      <c r="H48" s="116">
        <f t="shared" si="5"/>
        <v>0</v>
      </c>
      <c r="I48" s="116">
        <f t="shared" si="4"/>
        <v>0</v>
      </c>
    </row>
    <row r="49" spans="2:9" s="24" customFormat="1" ht="31.5" customHeight="1" x14ac:dyDescent="0.2">
      <c r="B49" s="53">
        <v>2220</v>
      </c>
      <c r="C49" s="54" t="s">
        <v>160</v>
      </c>
      <c r="D49" s="55">
        <v>2500</v>
      </c>
      <c r="E49" s="55">
        <v>2000</v>
      </c>
      <c r="F49" s="55">
        <v>0</v>
      </c>
      <c r="G49" s="120">
        <f t="shared" si="2"/>
        <v>-2000</v>
      </c>
      <c r="H49" s="116">
        <f t="shared" si="5"/>
        <v>0</v>
      </c>
      <c r="I49" s="116">
        <f t="shared" si="4"/>
        <v>0</v>
      </c>
    </row>
    <row r="50" spans="2:9" s="24" customFormat="1" ht="31.5" customHeight="1" x14ac:dyDescent="0.2">
      <c r="B50" s="53">
        <v>2230</v>
      </c>
      <c r="C50" s="54" t="s">
        <v>138</v>
      </c>
      <c r="D50" s="55">
        <v>670000</v>
      </c>
      <c r="E50" s="55">
        <v>245000</v>
      </c>
      <c r="F50" s="55">
        <v>107771.3</v>
      </c>
      <c r="G50" s="120">
        <f t="shared" si="2"/>
        <v>-137228.70000000001</v>
      </c>
      <c r="H50" s="116">
        <f t="shared" si="5"/>
        <v>43.988285714285716</v>
      </c>
      <c r="I50" s="116">
        <f t="shared" si="4"/>
        <v>16.085268656716416</v>
      </c>
    </row>
    <row r="51" spans="2:9" s="24" customFormat="1" ht="31.5" customHeight="1" x14ac:dyDescent="0.2">
      <c r="B51" s="53">
        <v>2240</v>
      </c>
      <c r="C51" s="54" t="s">
        <v>139</v>
      </c>
      <c r="D51" s="55">
        <v>72000</v>
      </c>
      <c r="E51" s="55">
        <v>72000</v>
      </c>
      <c r="F51" s="55">
        <v>26040.85</v>
      </c>
      <c r="G51" s="120">
        <f t="shared" si="2"/>
        <v>-45959.15</v>
      </c>
      <c r="H51" s="116">
        <f t="shared" si="5"/>
        <v>36.167847222222221</v>
      </c>
      <c r="I51" s="116">
        <f t="shared" si="4"/>
        <v>36.167847222222221</v>
      </c>
    </row>
    <row r="52" spans="2:9" s="24" customFormat="1" ht="31.5" customHeight="1" x14ac:dyDescent="0.2">
      <c r="B52" s="53">
        <v>2250</v>
      </c>
      <c r="C52" s="54" t="s">
        <v>149</v>
      </c>
      <c r="D52" s="55">
        <v>5300</v>
      </c>
      <c r="E52" s="55">
        <v>2000</v>
      </c>
      <c r="F52" s="55">
        <v>0</v>
      </c>
      <c r="G52" s="120">
        <f t="shared" si="2"/>
        <v>-2000</v>
      </c>
      <c r="H52" s="116">
        <f t="shared" si="5"/>
        <v>0</v>
      </c>
      <c r="I52" s="116">
        <f t="shared" si="4"/>
        <v>0</v>
      </c>
    </row>
    <row r="53" spans="2:9" s="24" customFormat="1" ht="31.5" customHeight="1" x14ac:dyDescent="0.2">
      <c r="B53" s="53">
        <v>2271</v>
      </c>
      <c r="C53" s="54" t="s">
        <v>150</v>
      </c>
      <c r="D53" s="55">
        <v>828600</v>
      </c>
      <c r="E53" s="55">
        <v>820000</v>
      </c>
      <c r="F53" s="55">
        <v>441926.37</v>
      </c>
      <c r="G53" s="120">
        <f t="shared" si="2"/>
        <v>-378073.63</v>
      </c>
      <c r="H53" s="116">
        <f t="shared" si="5"/>
        <v>53.893459756097563</v>
      </c>
      <c r="I53" s="116">
        <f t="shared" si="4"/>
        <v>53.334102099927584</v>
      </c>
    </row>
    <row r="54" spans="2:9" s="24" customFormat="1" ht="31.5" customHeight="1" x14ac:dyDescent="0.2">
      <c r="B54" s="53">
        <v>2272</v>
      </c>
      <c r="C54" s="54" t="s">
        <v>151</v>
      </c>
      <c r="D54" s="55">
        <v>78160</v>
      </c>
      <c r="E54" s="55">
        <v>46160</v>
      </c>
      <c r="F54" s="55">
        <v>24884.5</v>
      </c>
      <c r="G54" s="120">
        <f t="shared" si="2"/>
        <v>-21275.5</v>
      </c>
      <c r="H54" s="116">
        <f t="shared" si="5"/>
        <v>53.909228769497396</v>
      </c>
      <c r="I54" s="116">
        <f t="shared" si="4"/>
        <v>31.837896622313206</v>
      </c>
    </row>
    <row r="55" spans="2:9" s="24" customFormat="1" ht="31.5" customHeight="1" x14ac:dyDescent="0.2">
      <c r="B55" s="53">
        <v>2273</v>
      </c>
      <c r="C55" s="54" t="s">
        <v>152</v>
      </c>
      <c r="D55" s="55">
        <v>297320</v>
      </c>
      <c r="E55" s="55">
        <v>160000</v>
      </c>
      <c r="F55" s="55">
        <v>78354.710000000006</v>
      </c>
      <c r="G55" s="120">
        <f t="shared" si="2"/>
        <v>-81645.289999999994</v>
      </c>
      <c r="H55" s="116">
        <f t="shared" si="5"/>
        <v>48.971693750000007</v>
      </c>
      <c r="I55" s="116">
        <f t="shared" si="4"/>
        <v>26.353662720301362</v>
      </c>
    </row>
    <row r="56" spans="2:9" s="24" customFormat="1" ht="31.5" customHeight="1" x14ac:dyDescent="0.2">
      <c r="B56" s="53">
        <v>2274</v>
      </c>
      <c r="C56" s="54" t="s">
        <v>153</v>
      </c>
      <c r="D56" s="55">
        <v>65000</v>
      </c>
      <c r="E56" s="55">
        <v>65000</v>
      </c>
      <c r="F56" s="55">
        <v>2056.23</v>
      </c>
      <c r="G56" s="120">
        <f t="shared" si="2"/>
        <v>-62943.77</v>
      </c>
      <c r="H56" s="116">
        <f t="shared" si="5"/>
        <v>3.1634307692307693</v>
      </c>
      <c r="I56" s="116">
        <f t="shared" si="4"/>
        <v>3.1634307692307693</v>
      </c>
    </row>
    <row r="57" spans="2:9" s="24" customFormat="1" ht="38.25" customHeight="1" x14ac:dyDescent="0.2">
      <c r="B57" s="53">
        <v>2275</v>
      </c>
      <c r="C57" s="54" t="s">
        <v>154</v>
      </c>
      <c r="D57" s="55">
        <v>15000</v>
      </c>
      <c r="E57" s="55">
        <v>15000</v>
      </c>
      <c r="F57" s="55">
        <v>10741.5</v>
      </c>
      <c r="G57" s="120">
        <f t="shared" si="2"/>
        <v>-4258.5</v>
      </c>
      <c r="H57" s="116">
        <f t="shared" si="5"/>
        <v>71.61</v>
      </c>
      <c r="I57" s="116">
        <f t="shared" si="4"/>
        <v>71.61</v>
      </c>
    </row>
    <row r="58" spans="2:9" s="24" customFormat="1" ht="66" customHeight="1" x14ac:dyDescent="0.2">
      <c r="B58" s="53">
        <v>2282</v>
      </c>
      <c r="C58" s="54" t="s">
        <v>135</v>
      </c>
      <c r="D58" s="55">
        <v>16880</v>
      </c>
      <c r="E58" s="55">
        <v>16880</v>
      </c>
      <c r="F58" s="55">
        <v>0</v>
      </c>
      <c r="G58" s="120">
        <f t="shared" si="2"/>
        <v>-16880</v>
      </c>
      <c r="H58" s="116">
        <f t="shared" si="5"/>
        <v>0</v>
      </c>
      <c r="I58" s="116">
        <f t="shared" si="4"/>
        <v>0</v>
      </c>
    </row>
    <row r="59" spans="2:9" s="24" customFormat="1" ht="109.5" customHeight="1" x14ac:dyDescent="0.2">
      <c r="B59" s="119" t="s">
        <v>79</v>
      </c>
      <c r="C59" s="59" t="s">
        <v>80</v>
      </c>
      <c r="D59" s="120">
        <f>D60+D61+D62+D63+D64+D65+D66+D67+D68+D69+D70+D71+D72+D73</f>
        <v>68925992</v>
      </c>
      <c r="E59" s="120">
        <f t="shared" ref="E59:F59" si="8">E60+E61+E62+E63+E64+E65+E66+E67+E68+E69+E70+E71+E72+E73</f>
        <v>21079640</v>
      </c>
      <c r="F59" s="120">
        <f t="shared" si="8"/>
        <v>15377780.580000002</v>
      </c>
      <c r="G59" s="120">
        <f t="shared" si="2"/>
        <v>-5701859.4199999981</v>
      </c>
      <c r="H59" s="116">
        <f>IF(E59=0,0,F59/E59*100)</f>
        <v>72.950869085050797</v>
      </c>
      <c r="I59" s="116">
        <f t="shared" si="4"/>
        <v>22.310568384710376</v>
      </c>
    </row>
    <row r="60" spans="2:9" s="24" customFormat="1" ht="38.25" customHeight="1" x14ac:dyDescent="0.2">
      <c r="B60" s="53">
        <v>2111</v>
      </c>
      <c r="C60" s="54" t="s">
        <v>147</v>
      </c>
      <c r="D60" s="55">
        <v>51430730</v>
      </c>
      <c r="E60" s="55">
        <v>13299680</v>
      </c>
      <c r="F60" s="55">
        <v>11410014.960000001</v>
      </c>
      <c r="G60" s="120">
        <f t="shared" si="2"/>
        <v>-1889665.0399999991</v>
      </c>
      <c r="H60" s="116">
        <f t="shared" ref="H60:H73" si="9">IF(E60=0,0,F60/E60*100)</f>
        <v>85.791650325421358</v>
      </c>
      <c r="I60" s="116">
        <f t="shared" si="4"/>
        <v>22.185209037476234</v>
      </c>
    </row>
    <row r="61" spans="2:9" s="24" customFormat="1" ht="42" customHeight="1" x14ac:dyDescent="0.2">
      <c r="B61" s="53">
        <v>2120</v>
      </c>
      <c r="C61" s="54" t="s">
        <v>148</v>
      </c>
      <c r="D61" s="55">
        <v>11316325</v>
      </c>
      <c r="E61" s="55">
        <v>2773220</v>
      </c>
      <c r="F61" s="55">
        <v>2498261.2200000002</v>
      </c>
      <c r="G61" s="120">
        <f t="shared" si="2"/>
        <v>-274958.7799999998</v>
      </c>
      <c r="H61" s="116">
        <f t="shared" si="9"/>
        <v>90.085215741989472</v>
      </c>
      <c r="I61" s="116">
        <f t="shared" si="4"/>
        <v>22.076612504501242</v>
      </c>
    </row>
    <row r="62" spans="2:9" s="24" customFormat="1" ht="46.5" customHeight="1" x14ac:dyDescent="0.2">
      <c r="B62" s="53">
        <v>2210</v>
      </c>
      <c r="C62" s="54" t="s">
        <v>133</v>
      </c>
      <c r="D62" s="55">
        <v>412097</v>
      </c>
      <c r="E62" s="55">
        <v>105000</v>
      </c>
      <c r="F62" s="55">
        <v>2000</v>
      </c>
      <c r="G62" s="120">
        <f t="shared" si="2"/>
        <v>-103000</v>
      </c>
      <c r="H62" s="116">
        <f t="shared" si="9"/>
        <v>1.9047619047619049</v>
      </c>
      <c r="I62" s="116">
        <f t="shared" si="4"/>
        <v>0.48532263035159195</v>
      </c>
    </row>
    <row r="63" spans="2:9" s="24" customFormat="1" ht="45.75" customHeight="1" x14ac:dyDescent="0.2">
      <c r="B63" s="53">
        <v>2220</v>
      </c>
      <c r="C63" s="54" t="s">
        <v>160</v>
      </c>
      <c r="D63" s="55">
        <v>2500</v>
      </c>
      <c r="E63" s="55">
        <v>2000</v>
      </c>
      <c r="F63" s="55">
        <v>0</v>
      </c>
      <c r="G63" s="120">
        <f t="shared" si="2"/>
        <v>-2000</v>
      </c>
      <c r="H63" s="116">
        <f t="shared" si="9"/>
        <v>0</v>
      </c>
      <c r="I63" s="116">
        <f t="shared" si="4"/>
        <v>0</v>
      </c>
    </row>
    <row r="64" spans="2:9" s="24" customFormat="1" ht="37.5" customHeight="1" x14ac:dyDescent="0.2">
      <c r="B64" s="53">
        <v>2230</v>
      </c>
      <c r="C64" s="54" t="s">
        <v>138</v>
      </c>
      <c r="D64" s="55">
        <v>660000</v>
      </c>
      <c r="E64" s="55">
        <v>255000</v>
      </c>
      <c r="F64" s="55">
        <v>50408.4</v>
      </c>
      <c r="G64" s="120">
        <f t="shared" si="2"/>
        <v>-204591.6</v>
      </c>
      <c r="H64" s="116">
        <f t="shared" si="9"/>
        <v>19.768000000000001</v>
      </c>
      <c r="I64" s="116">
        <f t="shared" si="4"/>
        <v>7.6376363636363642</v>
      </c>
    </row>
    <row r="65" spans="2:9" s="24" customFormat="1" ht="42" customHeight="1" x14ac:dyDescent="0.2">
      <c r="B65" s="53">
        <v>2240</v>
      </c>
      <c r="C65" s="54" t="s">
        <v>139</v>
      </c>
      <c r="D65" s="55">
        <v>487180</v>
      </c>
      <c r="E65" s="55">
        <v>417180</v>
      </c>
      <c r="F65" s="55">
        <v>113483.95</v>
      </c>
      <c r="G65" s="120">
        <f t="shared" si="2"/>
        <v>-303696.05</v>
      </c>
      <c r="H65" s="116">
        <f t="shared" si="9"/>
        <v>27.202634354475286</v>
      </c>
      <c r="I65" s="116">
        <f t="shared" si="4"/>
        <v>23.294049427316391</v>
      </c>
    </row>
    <row r="66" spans="2:9" s="24" customFormat="1" ht="37.5" customHeight="1" x14ac:dyDescent="0.2">
      <c r="B66" s="53">
        <v>2250</v>
      </c>
      <c r="C66" s="54" t="s">
        <v>149</v>
      </c>
      <c r="D66" s="55">
        <v>68300</v>
      </c>
      <c r="E66" s="55">
        <v>45000</v>
      </c>
      <c r="F66" s="55">
        <v>0</v>
      </c>
      <c r="G66" s="120">
        <f t="shared" si="2"/>
        <v>-45000</v>
      </c>
      <c r="H66" s="116">
        <f t="shared" si="9"/>
        <v>0</v>
      </c>
      <c r="I66" s="116">
        <f t="shared" si="4"/>
        <v>0</v>
      </c>
    </row>
    <row r="67" spans="2:9" s="24" customFormat="1" ht="36.75" customHeight="1" x14ac:dyDescent="0.2">
      <c r="B67" s="53">
        <v>2271</v>
      </c>
      <c r="C67" s="54" t="s">
        <v>150</v>
      </c>
      <c r="D67" s="55">
        <v>2500000</v>
      </c>
      <c r="E67" s="55">
        <v>2500000</v>
      </c>
      <c r="F67" s="55">
        <v>665034.22</v>
      </c>
      <c r="G67" s="120">
        <f t="shared" si="2"/>
        <v>-1834965.78</v>
      </c>
      <c r="H67" s="116">
        <f t="shared" si="9"/>
        <v>26.601368799999996</v>
      </c>
      <c r="I67" s="116">
        <f t="shared" si="4"/>
        <v>26.601368799999996</v>
      </c>
    </row>
    <row r="68" spans="2:9" s="24" customFormat="1" ht="40.5" customHeight="1" x14ac:dyDescent="0.2">
      <c r="B68" s="53">
        <v>2272</v>
      </c>
      <c r="C68" s="54" t="s">
        <v>151</v>
      </c>
      <c r="D68" s="55">
        <v>79560</v>
      </c>
      <c r="E68" s="55">
        <v>50560</v>
      </c>
      <c r="F68" s="55">
        <v>23361.01</v>
      </c>
      <c r="G68" s="120">
        <f t="shared" si="2"/>
        <v>-27198.99</v>
      </c>
      <c r="H68" s="116">
        <f t="shared" si="9"/>
        <v>46.204529272151895</v>
      </c>
      <c r="I68" s="116">
        <f t="shared" si="4"/>
        <v>29.362757667169433</v>
      </c>
    </row>
    <row r="69" spans="2:9" s="24" customFormat="1" ht="42" customHeight="1" x14ac:dyDescent="0.2">
      <c r="B69" s="53">
        <v>2273</v>
      </c>
      <c r="C69" s="54" t="s">
        <v>152</v>
      </c>
      <c r="D69" s="55">
        <v>708300</v>
      </c>
      <c r="E69" s="55">
        <v>371000</v>
      </c>
      <c r="F69" s="55">
        <v>203940.03</v>
      </c>
      <c r="G69" s="120">
        <f t="shared" si="2"/>
        <v>-167059.97</v>
      </c>
      <c r="H69" s="116">
        <f t="shared" si="9"/>
        <v>54.970358490566042</v>
      </c>
      <c r="I69" s="116">
        <f t="shared" si="4"/>
        <v>28.792888606522659</v>
      </c>
    </row>
    <row r="70" spans="2:9" s="24" customFormat="1" ht="42" customHeight="1" x14ac:dyDescent="0.2">
      <c r="B70" s="53">
        <v>2274</v>
      </c>
      <c r="C70" s="54" t="s">
        <v>153</v>
      </c>
      <c r="D70" s="55">
        <v>932800</v>
      </c>
      <c r="E70" s="55">
        <v>932800</v>
      </c>
      <c r="F70" s="55">
        <v>338099.55</v>
      </c>
      <c r="G70" s="120">
        <f t="shared" si="2"/>
        <v>-594700.44999999995</v>
      </c>
      <c r="H70" s="116">
        <f t="shared" si="9"/>
        <v>36.245663593481986</v>
      </c>
      <c r="I70" s="116">
        <f t="shared" si="4"/>
        <v>36.245663593481986</v>
      </c>
    </row>
    <row r="71" spans="2:9" s="24" customFormat="1" ht="51" customHeight="1" x14ac:dyDescent="0.2">
      <c r="B71" s="53">
        <v>2275</v>
      </c>
      <c r="C71" s="54" t="s">
        <v>154</v>
      </c>
      <c r="D71" s="55">
        <v>288000</v>
      </c>
      <c r="E71" s="55">
        <v>288000</v>
      </c>
      <c r="F71" s="55">
        <v>72561.600000000006</v>
      </c>
      <c r="G71" s="120">
        <f t="shared" si="2"/>
        <v>-215438.4</v>
      </c>
      <c r="H71" s="116">
        <f t="shared" si="9"/>
        <v>25.195</v>
      </c>
      <c r="I71" s="116">
        <f t="shared" si="4"/>
        <v>25.195</v>
      </c>
    </row>
    <row r="72" spans="2:9" s="24" customFormat="1" ht="62.25" customHeight="1" x14ac:dyDescent="0.2">
      <c r="B72" s="53">
        <v>2282</v>
      </c>
      <c r="C72" s="54" t="s">
        <v>135</v>
      </c>
      <c r="D72" s="55">
        <v>33700</v>
      </c>
      <c r="E72" s="55">
        <v>33700</v>
      </c>
      <c r="F72" s="55">
        <v>0</v>
      </c>
      <c r="G72" s="120">
        <f t="shared" si="2"/>
        <v>-33700</v>
      </c>
      <c r="H72" s="116">
        <f t="shared" si="9"/>
        <v>0</v>
      </c>
      <c r="I72" s="116">
        <f t="shared" si="4"/>
        <v>0</v>
      </c>
    </row>
    <row r="73" spans="2:9" s="24" customFormat="1" ht="44.25" customHeight="1" x14ac:dyDescent="0.2">
      <c r="B73" s="53">
        <v>2800</v>
      </c>
      <c r="C73" s="54" t="s">
        <v>155</v>
      </c>
      <c r="D73" s="55">
        <v>6500</v>
      </c>
      <c r="E73" s="55">
        <v>6500</v>
      </c>
      <c r="F73" s="55">
        <v>615.64</v>
      </c>
      <c r="G73" s="120">
        <f t="shared" si="2"/>
        <v>-5884.36</v>
      </c>
      <c r="H73" s="116">
        <f t="shared" si="9"/>
        <v>9.4713846153846148</v>
      </c>
      <c r="I73" s="116">
        <f t="shared" si="4"/>
        <v>9.4713846153846148</v>
      </c>
    </row>
    <row r="74" spans="2:9" s="24" customFormat="1" ht="67.5" customHeight="1" x14ac:dyDescent="0.2">
      <c r="B74" s="119" t="s">
        <v>81</v>
      </c>
      <c r="C74" s="59" t="s">
        <v>82</v>
      </c>
      <c r="D74" s="120">
        <f>D75+D76+D77+D78+D79+D80+D81+D82+D83</f>
        <v>1834482</v>
      </c>
      <c r="E74" s="120">
        <f t="shared" ref="E74:F74" si="10">E75+E76+E77+E78+E79+E80+E81+E82+E83</f>
        <v>795683</v>
      </c>
      <c r="F74" s="120">
        <f t="shared" si="10"/>
        <v>399053.87999999995</v>
      </c>
      <c r="G74" s="120">
        <f t="shared" si="2"/>
        <v>-396629.12000000005</v>
      </c>
      <c r="H74" s="116">
        <f t="shared" si="5"/>
        <v>50.152369725129219</v>
      </c>
      <c r="I74" s="116">
        <f t="shared" si="4"/>
        <v>21.75294606324837</v>
      </c>
    </row>
    <row r="75" spans="2:9" s="24" customFormat="1" ht="31.5" customHeight="1" x14ac:dyDescent="0.2">
      <c r="B75" s="53">
        <v>2111</v>
      </c>
      <c r="C75" s="54" t="s">
        <v>147</v>
      </c>
      <c r="D75" s="55">
        <v>1311550</v>
      </c>
      <c r="E75" s="55">
        <v>475000</v>
      </c>
      <c r="F75" s="55">
        <v>271685.14</v>
      </c>
      <c r="G75" s="120">
        <f t="shared" si="2"/>
        <v>-203314.86</v>
      </c>
      <c r="H75" s="116">
        <f t="shared" si="5"/>
        <v>57.196871578947373</v>
      </c>
      <c r="I75" s="116">
        <f t="shared" si="4"/>
        <v>20.714813769966835</v>
      </c>
    </row>
    <row r="76" spans="2:9" s="24" customFormat="1" ht="42.75" customHeight="1" x14ac:dyDescent="0.2">
      <c r="B76" s="53">
        <v>2120</v>
      </c>
      <c r="C76" s="54" t="s">
        <v>148</v>
      </c>
      <c r="D76" s="55">
        <v>288450</v>
      </c>
      <c r="E76" s="55">
        <v>104500</v>
      </c>
      <c r="F76" s="55">
        <v>52388.43</v>
      </c>
      <c r="G76" s="120">
        <f t="shared" si="2"/>
        <v>-52111.57</v>
      </c>
      <c r="H76" s="116">
        <f t="shared" si="5"/>
        <v>50.132468899521534</v>
      </c>
      <c r="I76" s="116">
        <f t="shared" si="4"/>
        <v>18.162048881955279</v>
      </c>
    </row>
    <row r="77" spans="2:9" s="24" customFormat="1" ht="47.25" customHeight="1" x14ac:dyDescent="0.2">
      <c r="B77" s="53">
        <v>2210</v>
      </c>
      <c r="C77" s="54" t="s">
        <v>133</v>
      </c>
      <c r="D77" s="55">
        <v>1500</v>
      </c>
      <c r="E77" s="55">
        <v>1500</v>
      </c>
      <c r="F77" s="55">
        <v>675</v>
      </c>
      <c r="G77" s="120">
        <f t="shared" si="2"/>
        <v>-825</v>
      </c>
      <c r="H77" s="116">
        <f t="shared" si="5"/>
        <v>45</v>
      </c>
      <c r="I77" s="116">
        <f t="shared" si="4"/>
        <v>45</v>
      </c>
    </row>
    <row r="78" spans="2:9" s="24" customFormat="1" ht="37.5" customHeight="1" x14ac:dyDescent="0.2">
      <c r="B78" s="53">
        <v>2240</v>
      </c>
      <c r="C78" s="54" t="s">
        <v>139</v>
      </c>
      <c r="D78" s="55">
        <v>800</v>
      </c>
      <c r="E78" s="55">
        <v>560</v>
      </c>
      <c r="F78" s="55">
        <v>344.23</v>
      </c>
      <c r="G78" s="120">
        <f t="shared" si="2"/>
        <v>-215.76999999999998</v>
      </c>
      <c r="H78" s="116">
        <f t="shared" si="5"/>
        <v>61.469642857142858</v>
      </c>
      <c r="I78" s="116">
        <f t="shared" si="4"/>
        <v>43.028750000000002</v>
      </c>
    </row>
    <row r="79" spans="2:9" s="24" customFormat="1" ht="47.25" customHeight="1" x14ac:dyDescent="0.2">
      <c r="B79" s="53">
        <v>2250</v>
      </c>
      <c r="C79" s="54" t="s">
        <v>149</v>
      </c>
      <c r="D79" s="55">
        <v>8300</v>
      </c>
      <c r="E79" s="55">
        <v>3000</v>
      </c>
      <c r="F79" s="55">
        <v>0</v>
      </c>
      <c r="G79" s="120">
        <f t="shared" si="2"/>
        <v>-3000</v>
      </c>
      <c r="H79" s="116">
        <f t="shared" si="5"/>
        <v>0</v>
      </c>
      <c r="I79" s="116">
        <f t="shared" si="4"/>
        <v>0</v>
      </c>
    </row>
    <row r="80" spans="2:9" s="24" customFormat="1" ht="37.5" customHeight="1" x14ac:dyDescent="0.2">
      <c r="B80" s="53">
        <v>2271</v>
      </c>
      <c r="C80" s="54" t="s">
        <v>150</v>
      </c>
      <c r="D80" s="55">
        <v>213159</v>
      </c>
      <c r="E80" s="55">
        <v>205000</v>
      </c>
      <c r="F80" s="55">
        <v>70304.820000000007</v>
      </c>
      <c r="G80" s="120">
        <f t="shared" si="2"/>
        <v>-134695.18</v>
      </c>
      <c r="H80" s="116">
        <f t="shared" si="5"/>
        <v>34.295034146341472</v>
      </c>
      <c r="I80" s="116">
        <f t="shared" si="4"/>
        <v>32.982337128622298</v>
      </c>
    </row>
    <row r="81" spans="2:9" s="24" customFormat="1" ht="45" customHeight="1" x14ac:dyDescent="0.2">
      <c r="B81" s="53">
        <v>2272</v>
      </c>
      <c r="C81" s="54" t="s">
        <v>151</v>
      </c>
      <c r="D81" s="55">
        <v>4100</v>
      </c>
      <c r="E81" s="55">
        <v>2300</v>
      </c>
      <c r="F81" s="55">
        <v>1275.9100000000001</v>
      </c>
      <c r="G81" s="120">
        <f t="shared" si="2"/>
        <v>-1024.0899999999999</v>
      </c>
      <c r="H81" s="116">
        <f t="shared" si="5"/>
        <v>55.474347826086955</v>
      </c>
      <c r="I81" s="116">
        <f t="shared" si="4"/>
        <v>31.11975609756098</v>
      </c>
    </row>
    <row r="82" spans="2:9" s="24" customFormat="1" ht="47.25" customHeight="1" x14ac:dyDescent="0.2">
      <c r="B82" s="53">
        <v>2273</v>
      </c>
      <c r="C82" s="54" t="s">
        <v>152</v>
      </c>
      <c r="D82" s="55">
        <v>6623</v>
      </c>
      <c r="E82" s="55">
        <v>3823</v>
      </c>
      <c r="F82" s="55">
        <v>2380.35</v>
      </c>
      <c r="G82" s="120">
        <f t="shared" si="2"/>
        <v>-1442.65</v>
      </c>
      <c r="H82" s="116">
        <f t="shared" si="5"/>
        <v>62.263928851687155</v>
      </c>
      <c r="I82" s="116">
        <f t="shared" si="4"/>
        <v>35.940661331722787</v>
      </c>
    </row>
    <row r="83" spans="2:9" s="24" customFormat="1" ht="67.5" customHeight="1" x14ac:dyDescent="0.2">
      <c r="B83" s="53">
        <v>2282</v>
      </c>
      <c r="C83" s="54" t="s">
        <v>135</v>
      </c>
      <c r="D83" s="55">
        <v>0</v>
      </c>
      <c r="E83" s="55">
        <v>0</v>
      </c>
      <c r="F83" s="55">
        <v>0</v>
      </c>
      <c r="G83" s="120">
        <f t="shared" si="2"/>
        <v>0</v>
      </c>
      <c r="H83" s="116">
        <f t="shared" si="5"/>
        <v>0</v>
      </c>
      <c r="I83" s="116">
        <f t="shared" si="4"/>
        <v>0</v>
      </c>
    </row>
    <row r="84" spans="2:9" s="24" customFormat="1" ht="54" customHeight="1" x14ac:dyDescent="0.2">
      <c r="B84" s="119" t="s">
        <v>123</v>
      </c>
      <c r="C84" s="59" t="s">
        <v>124</v>
      </c>
      <c r="D84" s="120">
        <f>D85+D86+D87+D88+D89+D90</f>
        <v>1510970</v>
      </c>
      <c r="E84" s="120">
        <f t="shared" ref="E84:F84" si="11">E85+E86+E87+E88+E89+E90</f>
        <v>812900</v>
      </c>
      <c r="F84" s="120">
        <f t="shared" si="11"/>
        <v>216723.74</v>
      </c>
      <c r="G84" s="120">
        <f t="shared" si="2"/>
        <v>-596176.26</v>
      </c>
      <c r="H84" s="116">
        <f t="shared" si="5"/>
        <v>26.660565875261412</v>
      </c>
      <c r="I84" s="116">
        <f t="shared" si="4"/>
        <v>14.343351621805859</v>
      </c>
    </row>
    <row r="85" spans="2:9" s="24" customFormat="1" ht="38.25" customHeight="1" x14ac:dyDescent="0.2">
      <c r="B85" s="53">
        <v>2111</v>
      </c>
      <c r="C85" s="54" t="s">
        <v>147</v>
      </c>
      <c r="D85" s="55">
        <v>544386</v>
      </c>
      <c r="E85" s="55">
        <v>168000</v>
      </c>
      <c r="F85" s="55">
        <v>112431.2</v>
      </c>
      <c r="G85" s="120">
        <f t="shared" si="2"/>
        <v>-55568.800000000003</v>
      </c>
      <c r="H85" s="116">
        <f t="shared" si="5"/>
        <v>66.923333333333332</v>
      </c>
      <c r="I85" s="116">
        <f t="shared" si="4"/>
        <v>20.652845591179787</v>
      </c>
    </row>
    <row r="86" spans="2:9" s="24" customFormat="1" ht="37.5" customHeight="1" x14ac:dyDescent="0.2">
      <c r="B86" s="53">
        <v>2120</v>
      </c>
      <c r="C86" s="54" t="s">
        <v>148</v>
      </c>
      <c r="D86" s="55">
        <v>119724</v>
      </c>
      <c r="E86" s="55">
        <v>36960</v>
      </c>
      <c r="F86" s="55">
        <v>24953.97</v>
      </c>
      <c r="G86" s="120">
        <f t="shared" si="2"/>
        <v>-12006.029999999999</v>
      </c>
      <c r="H86" s="116">
        <f t="shared" si="5"/>
        <v>67.516152597402595</v>
      </c>
      <c r="I86" s="116">
        <f t="shared" si="4"/>
        <v>20.842913701513481</v>
      </c>
    </row>
    <row r="87" spans="2:9" s="24" customFormat="1" ht="39.75" customHeight="1" x14ac:dyDescent="0.2">
      <c r="B87" s="53">
        <v>2210</v>
      </c>
      <c r="C87" s="54" t="s">
        <v>133</v>
      </c>
      <c r="D87" s="55">
        <v>5360</v>
      </c>
      <c r="E87" s="55">
        <v>4000</v>
      </c>
      <c r="F87" s="55">
        <v>0</v>
      </c>
      <c r="G87" s="120">
        <f t="shared" si="2"/>
        <v>-4000</v>
      </c>
      <c r="H87" s="116">
        <f t="shared" si="5"/>
        <v>0</v>
      </c>
      <c r="I87" s="116">
        <f t="shared" si="4"/>
        <v>0</v>
      </c>
    </row>
    <row r="88" spans="2:9" s="24" customFormat="1" ht="37.5" customHeight="1" x14ac:dyDescent="0.2">
      <c r="B88" s="53">
        <v>2240</v>
      </c>
      <c r="C88" s="54" t="s">
        <v>139</v>
      </c>
      <c r="D88" s="55">
        <v>830000</v>
      </c>
      <c r="E88" s="55">
        <v>599940</v>
      </c>
      <c r="F88" s="55">
        <v>79338.570000000007</v>
      </c>
      <c r="G88" s="120">
        <f t="shared" si="2"/>
        <v>-520601.43</v>
      </c>
      <c r="H88" s="116">
        <f t="shared" si="5"/>
        <v>13.224417441744176</v>
      </c>
      <c r="I88" s="116">
        <f t="shared" si="4"/>
        <v>9.5588638554216878</v>
      </c>
    </row>
    <row r="89" spans="2:9" s="24" customFormat="1" ht="39.75" customHeight="1" x14ac:dyDescent="0.2">
      <c r="B89" s="53">
        <v>2250</v>
      </c>
      <c r="C89" s="54" t="s">
        <v>149</v>
      </c>
      <c r="D89" s="55">
        <v>11500</v>
      </c>
      <c r="E89" s="55">
        <v>4000</v>
      </c>
      <c r="F89" s="55">
        <v>0</v>
      </c>
      <c r="G89" s="120">
        <f t="shared" si="2"/>
        <v>-4000</v>
      </c>
      <c r="H89" s="116">
        <f t="shared" si="5"/>
        <v>0</v>
      </c>
      <c r="I89" s="116">
        <f t="shared" si="4"/>
        <v>0</v>
      </c>
    </row>
    <row r="90" spans="2:9" s="24" customFormat="1" ht="54" customHeight="1" x14ac:dyDescent="0.2">
      <c r="B90" s="53">
        <v>2282</v>
      </c>
      <c r="C90" s="54" t="s">
        <v>135</v>
      </c>
      <c r="D90" s="55">
        <v>0</v>
      </c>
      <c r="E90" s="55">
        <v>0</v>
      </c>
      <c r="F90" s="55">
        <v>0</v>
      </c>
      <c r="G90" s="120">
        <f t="shared" si="2"/>
        <v>0</v>
      </c>
      <c r="H90" s="116">
        <f t="shared" si="5"/>
        <v>0</v>
      </c>
      <c r="I90" s="116">
        <f t="shared" si="4"/>
        <v>0</v>
      </c>
    </row>
    <row r="91" spans="2:9" s="24" customFormat="1" ht="49.5" customHeight="1" x14ac:dyDescent="0.2">
      <c r="B91" s="119" t="s">
        <v>125</v>
      </c>
      <c r="C91" s="59" t="s">
        <v>126</v>
      </c>
      <c r="D91" s="120">
        <f>D92+D93+D94+D95+D96+D97</f>
        <v>1843870</v>
      </c>
      <c r="E91" s="120">
        <f t="shared" ref="E91:F91" si="12">E92+E93+E94+E95+E96+E97</f>
        <v>849680</v>
      </c>
      <c r="F91" s="120">
        <f t="shared" si="12"/>
        <v>403538.63</v>
      </c>
      <c r="G91" s="120">
        <f t="shared" si="2"/>
        <v>-446141.37</v>
      </c>
      <c r="H91" s="116">
        <f t="shared" si="5"/>
        <v>47.493012663591003</v>
      </c>
      <c r="I91" s="116">
        <f t="shared" si="4"/>
        <v>21.88541654238097</v>
      </c>
    </row>
    <row r="92" spans="2:9" s="24" customFormat="1" ht="33" customHeight="1" x14ac:dyDescent="0.2">
      <c r="B92" s="53">
        <v>2111</v>
      </c>
      <c r="C92" s="54" t="s">
        <v>147</v>
      </c>
      <c r="D92" s="55">
        <v>1123652</v>
      </c>
      <c r="E92" s="55">
        <v>381000</v>
      </c>
      <c r="F92" s="55">
        <v>268214.96999999997</v>
      </c>
      <c r="G92" s="120">
        <f t="shared" si="2"/>
        <v>-112785.03000000003</v>
      </c>
      <c r="H92" s="116">
        <f t="shared" si="5"/>
        <v>70.397629921259835</v>
      </c>
      <c r="I92" s="116">
        <f t="shared" si="4"/>
        <v>23.869932149811504</v>
      </c>
    </row>
    <row r="93" spans="2:9" s="24" customFormat="1" ht="36" customHeight="1" x14ac:dyDescent="0.2">
      <c r="B93" s="53">
        <v>2120</v>
      </c>
      <c r="C93" s="54" t="s">
        <v>148</v>
      </c>
      <c r="D93" s="55">
        <v>247148</v>
      </c>
      <c r="E93" s="55">
        <v>87360</v>
      </c>
      <c r="F93" s="55">
        <v>64596.38</v>
      </c>
      <c r="G93" s="120">
        <f t="shared" si="2"/>
        <v>-22763.620000000003</v>
      </c>
      <c r="H93" s="116">
        <f t="shared" si="5"/>
        <v>73.942742673992669</v>
      </c>
      <c r="I93" s="116">
        <f t="shared" si="4"/>
        <v>26.136719698318416</v>
      </c>
    </row>
    <row r="94" spans="2:9" s="24" customFormat="1" ht="37.5" customHeight="1" x14ac:dyDescent="0.2">
      <c r="B94" s="53">
        <v>2210</v>
      </c>
      <c r="C94" s="54" t="s">
        <v>133</v>
      </c>
      <c r="D94" s="55">
        <v>436700</v>
      </c>
      <c r="E94" s="55">
        <v>356700</v>
      </c>
      <c r="F94" s="55">
        <v>60038</v>
      </c>
      <c r="G94" s="120">
        <f t="shared" si="2"/>
        <v>-296662</v>
      </c>
      <c r="H94" s="116">
        <f t="shared" si="5"/>
        <v>16.831511073731427</v>
      </c>
      <c r="I94" s="116">
        <f t="shared" si="4"/>
        <v>13.748110831234255</v>
      </c>
    </row>
    <row r="95" spans="2:9" s="24" customFormat="1" ht="38.25" customHeight="1" x14ac:dyDescent="0.2">
      <c r="B95" s="53">
        <v>2240</v>
      </c>
      <c r="C95" s="54" t="s">
        <v>139</v>
      </c>
      <c r="D95" s="55">
        <v>32790</v>
      </c>
      <c r="E95" s="55">
        <v>22040</v>
      </c>
      <c r="F95" s="55">
        <v>10689.28</v>
      </c>
      <c r="G95" s="120">
        <f t="shared" si="2"/>
        <v>-11350.72</v>
      </c>
      <c r="H95" s="116">
        <f t="shared" si="5"/>
        <v>48.499455535390204</v>
      </c>
      <c r="I95" s="116">
        <f t="shared" si="4"/>
        <v>32.599207075327847</v>
      </c>
    </row>
    <row r="96" spans="2:9" s="24" customFormat="1" ht="36" customHeight="1" x14ac:dyDescent="0.2">
      <c r="B96" s="53">
        <v>2250</v>
      </c>
      <c r="C96" s="54" t="s">
        <v>149</v>
      </c>
      <c r="D96" s="55">
        <v>3580</v>
      </c>
      <c r="E96" s="55">
        <v>2580</v>
      </c>
      <c r="F96" s="55">
        <v>0</v>
      </c>
      <c r="G96" s="55">
        <f t="shared" si="2"/>
        <v>-2580</v>
      </c>
      <c r="H96" s="44">
        <f t="shared" si="5"/>
        <v>0</v>
      </c>
      <c r="I96" s="44">
        <f t="shared" si="4"/>
        <v>0</v>
      </c>
    </row>
    <row r="97" spans="2:9" s="24" customFormat="1" ht="52.5" customHeight="1" x14ac:dyDescent="0.2">
      <c r="B97" s="53">
        <v>2282</v>
      </c>
      <c r="C97" s="54" t="s">
        <v>135</v>
      </c>
      <c r="D97" s="55">
        <v>0</v>
      </c>
      <c r="E97" s="55">
        <v>0</v>
      </c>
      <c r="F97" s="55">
        <v>0</v>
      </c>
      <c r="G97" s="55">
        <f t="shared" si="2"/>
        <v>0</v>
      </c>
      <c r="H97" s="44">
        <f t="shared" si="5"/>
        <v>0</v>
      </c>
      <c r="I97" s="44">
        <f t="shared" si="4"/>
        <v>0</v>
      </c>
    </row>
    <row r="98" spans="2:9" s="24" customFormat="1" ht="31.5" customHeight="1" x14ac:dyDescent="0.2">
      <c r="B98" s="119" t="s">
        <v>84</v>
      </c>
      <c r="C98" s="59" t="s">
        <v>85</v>
      </c>
      <c r="D98" s="120">
        <v>48300</v>
      </c>
      <c r="E98" s="120">
        <v>13980</v>
      </c>
      <c r="F98" s="120">
        <v>2850</v>
      </c>
      <c r="G98" s="120">
        <f t="shared" si="2"/>
        <v>-11130</v>
      </c>
      <c r="H98" s="116">
        <f t="shared" si="5"/>
        <v>20.386266094420602</v>
      </c>
      <c r="I98" s="116">
        <f t="shared" si="4"/>
        <v>5.9006211180124222</v>
      </c>
    </row>
    <row r="99" spans="2:9" s="24" customFormat="1" ht="51.75" customHeight="1" x14ac:dyDescent="0.2">
      <c r="B99" s="157">
        <v>1170</v>
      </c>
      <c r="C99" s="59" t="s">
        <v>171</v>
      </c>
      <c r="D99" s="120">
        <f>D100+D101+D102+D103+D104+D105</f>
        <v>1253681</v>
      </c>
      <c r="E99" s="120">
        <f t="shared" ref="E99:F99" si="13">E100+E101+E102+E103+E104+E105</f>
        <v>278897</v>
      </c>
      <c r="F99" s="120">
        <f t="shared" si="13"/>
        <v>216513.27</v>
      </c>
      <c r="G99" s="120">
        <f t="shared" si="2"/>
        <v>-62383.73000000001</v>
      </c>
      <c r="H99" s="116">
        <f t="shared" si="5"/>
        <v>77.631982416447642</v>
      </c>
      <c r="I99" s="116">
        <f t="shared" si="4"/>
        <v>17.270204302370377</v>
      </c>
    </row>
    <row r="100" spans="2:9" s="24" customFormat="1" ht="51.75" customHeight="1" x14ac:dyDescent="0.2">
      <c r="B100" s="158">
        <v>2111</v>
      </c>
      <c r="C100" s="54" t="s">
        <v>147</v>
      </c>
      <c r="D100" s="55">
        <v>1024569</v>
      </c>
      <c r="E100" s="55">
        <v>225775</v>
      </c>
      <c r="F100" s="55">
        <v>176800.4</v>
      </c>
      <c r="G100" s="55">
        <f t="shared" si="2"/>
        <v>-48974.600000000006</v>
      </c>
      <c r="H100" s="44">
        <f t="shared" si="5"/>
        <v>78.308227217362415</v>
      </c>
      <c r="I100" s="44">
        <f t="shared" si="4"/>
        <v>17.256075481495145</v>
      </c>
    </row>
    <row r="101" spans="2:9" s="24" customFormat="1" ht="51.75" customHeight="1" x14ac:dyDescent="0.2">
      <c r="B101" s="158">
        <v>2120</v>
      </c>
      <c r="C101" s="54" t="s">
        <v>148</v>
      </c>
      <c r="D101" s="55">
        <v>211801</v>
      </c>
      <c r="E101" s="55">
        <v>46422</v>
      </c>
      <c r="F101" s="55">
        <v>39712.870000000003</v>
      </c>
      <c r="G101" s="55">
        <f t="shared" si="2"/>
        <v>-6709.1299999999974</v>
      </c>
      <c r="H101" s="44">
        <f t="shared" si="5"/>
        <v>85.547520572142517</v>
      </c>
      <c r="I101" s="44">
        <f t="shared" si="4"/>
        <v>18.7500861657877</v>
      </c>
    </row>
    <row r="102" spans="2:9" s="24" customFormat="1" ht="51.75" customHeight="1" x14ac:dyDescent="0.2">
      <c r="B102" s="158">
        <v>2210</v>
      </c>
      <c r="C102" s="54" t="s">
        <v>133</v>
      </c>
      <c r="D102" s="55">
        <v>2811</v>
      </c>
      <c r="E102" s="55">
        <v>2000</v>
      </c>
      <c r="F102" s="55">
        <v>0</v>
      </c>
      <c r="G102" s="55">
        <f t="shared" si="2"/>
        <v>-2000</v>
      </c>
      <c r="H102" s="44">
        <f t="shared" si="5"/>
        <v>0</v>
      </c>
      <c r="I102" s="44">
        <f t="shared" si="4"/>
        <v>0</v>
      </c>
    </row>
    <row r="103" spans="2:9" s="24" customFormat="1" ht="51.75" customHeight="1" x14ac:dyDescent="0.2">
      <c r="B103" s="158">
        <v>2240</v>
      </c>
      <c r="C103" s="54" t="s">
        <v>190</v>
      </c>
      <c r="D103" s="55">
        <v>70</v>
      </c>
      <c r="E103" s="55">
        <v>70</v>
      </c>
      <c r="F103" s="55">
        <v>0</v>
      </c>
      <c r="G103" s="55">
        <f t="shared" si="2"/>
        <v>-70</v>
      </c>
      <c r="H103" s="44">
        <f t="shared" si="5"/>
        <v>0</v>
      </c>
      <c r="I103" s="44">
        <f t="shared" si="4"/>
        <v>0</v>
      </c>
    </row>
    <row r="104" spans="2:9" s="24" customFormat="1" ht="51.75" customHeight="1" x14ac:dyDescent="0.2">
      <c r="B104" s="158">
        <v>2250</v>
      </c>
      <c r="C104" s="54" t="s">
        <v>149</v>
      </c>
      <c r="D104" s="55">
        <v>13800</v>
      </c>
      <c r="E104" s="55">
        <v>4000</v>
      </c>
      <c r="F104" s="55">
        <v>0</v>
      </c>
      <c r="G104" s="55">
        <f t="shared" si="2"/>
        <v>-4000</v>
      </c>
      <c r="H104" s="44">
        <f t="shared" si="5"/>
        <v>0</v>
      </c>
      <c r="I104" s="44">
        <f t="shared" si="4"/>
        <v>0</v>
      </c>
    </row>
    <row r="105" spans="2:9" s="24" customFormat="1" ht="51.75" customHeight="1" x14ac:dyDescent="0.2">
      <c r="B105" s="158">
        <v>2800</v>
      </c>
      <c r="C105" s="54" t="s">
        <v>155</v>
      </c>
      <c r="D105" s="55">
        <v>630</v>
      </c>
      <c r="E105" s="55">
        <v>630</v>
      </c>
      <c r="F105" s="55">
        <v>0</v>
      </c>
      <c r="G105" s="55">
        <f t="shared" si="2"/>
        <v>-630</v>
      </c>
      <c r="H105" s="44">
        <f t="shared" si="5"/>
        <v>0</v>
      </c>
      <c r="I105" s="44">
        <f t="shared" si="4"/>
        <v>0</v>
      </c>
    </row>
    <row r="106" spans="2:9" s="24" customFormat="1" ht="52.5" customHeight="1" x14ac:dyDescent="0.2">
      <c r="B106" s="121">
        <v>5031</v>
      </c>
      <c r="C106" s="59" t="s">
        <v>96</v>
      </c>
      <c r="D106" s="120">
        <f>D107+D108+D109+D110</f>
        <v>334500</v>
      </c>
      <c r="E106" s="120">
        <f t="shared" ref="E106:F106" si="14">E107+E108+E109+E110</f>
        <v>139580</v>
      </c>
      <c r="F106" s="120">
        <f t="shared" si="14"/>
        <v>93240.98</v>
      </c>
      <c r="G106" s="120">
        <f t="shared" si="2"/>
        <v>-46339.020000000004</v>
      </c>
      <c r="H106" s="116">
        <f t="shared" si="5"/>
        <v>66.801103309929786</v>
      </c>
      <c r="I106" s="116">
        <f t="shared" si="4"/>
        <v>27.874732436472343</v>
      </c>
    </row>
    <row r="107" spans="2:9" s="24" customFormat="1" ht="42" customHeight="1" x14ac:dyDescent="0.2">
      <c r="B107" s="159">
        <v>2111</v>
      </c>
      <c r="C107" s="54" t="s">
        <v>147</v>
      </c>
      <c r="D107" s="55">
        <v>270495</v>
      </c>
      <c r="E107" s="55">
        <v>111700</v>
      </c>
      <c r="F107" s="55">
        <v>76427.039999999994</v>
      </c>
      <c r="G107" s="55">
        <f t="shared" si="2"/>
        <v>-35272.960000000006</v>
      </c>
      <c r="H107" s="44">
        <f t="shared" si="5"/>
        <v>68.421700984780657</v>
      </c>
      <c r="I107" s="44">
        <f t="shared" si="4"/>
        <v>28.254511173958853</v>
      </c>
    </row>
    <row r="108" spans="2:9" s="24" customFormat="1" ht="40.5" customHeight="1" x14ac:dyDescent="0.2">
      <c r="B108" s="159">
        <v>2120</v>
      </c>
      <c r="C108" s="54" t="s">
        <v>148</v>
      </c>
      <c r="D108" s="55">
        <v>59505</v>
      </c>
      <c r="E108" s="55">
        <v>24380</v>
      </c>
      <c r="F108" s="55">
        <v>16813.939999999999</v>
      </c>
      <c r="G108" s="55">
        <f t="shared" si="2"/>
        <v>-7566.0600000000013</v>
      </c>
      <c r="H108" s="44">
        <f t="shared" si="5"/>
        <v>68.966119770303521</v>
      </c>
      <c r="I108" s="44">
        <f t="shared" si="4"/>
        <v>28.256348206033106</v>
      </c>
    </row>
    <row r="109" spans="2:9" s="24" customFormat="1" ht="43.5" customHeight="1" x14ac:dyDescent="0.2">
      <c r="B109" s="159">
        <v>2210</v>
      </c>
      <c r="C109" s="54" t="s">
        <v>133</v>
      </c>
      <c r="D109" s="55">
        <v>2000</v>
      </c>
      <c r="E109" s="55">
        <v>2000</v>
      </c>
      <c r="F109" s="55">
        <v>0</v>
      </c>
      <c r="G109" s="55">
        <f t="shared" si="2"/>
        <v>-2000</v>
      </c>
      <c r="H109" s="44">
        <f t="shared" si="5"/>
        <v>0</v>
      </c>
      <c r="I109" s="44">
        <f t="shared" si="4"/>
        <v>0</v>
      </c>
    </row>
    <row r="110" spans="2:9" s="24" customFormat="1" ht="52.5" customHeight="1" x14ac:dyDescent="0.2">
      <c r="B110" s="159">
        <v>2250</v>
      </c>
      <c r="C110" s="54" t="s">
        <v>149</v>
      </c>
      <c r="D110" s="55">
        <v>2500</v>
      </c>
      <c r="E110" s="55">
        <v>1500</v>
      </c>
      <c r="F110" s="55">
        <v>0</v>
      </c>
      <c r="G110" s="55">
        <f t="shared" si="2"/>
        <v>-1500</v>
      </c>
      <c r="H110" s="44">
        <f t="shared" si="5"/>
        <v>0</v>
      </c>
      <c r="I110" s="44">
        <f t="shared" si="4"/>
        <v>0</v>
      </c>
    </row>
    <row r="111" spans="2:9" s="24" customFormat="1" ht="53.25" customHeight="1" x14ac:dyDescent="0.2">
      <c r="B111" s="57" t="s">
        <v>127</v>
      </c>
      <c r="C111" s="50" t="s">
        <v>128</v>
      </c>
      <c r="D111" s="58">
        <f>D112+D124+D125+D136+D146+D158+D166+D169+D170+D171+D172+D181+D182</f>
        <v>11509990</v>
      </c>
      <c r="E111" s="58">
        <f t="shared" ref="E111:F111" si="15">E112+E124+E125+E136+E146+E158+E166+E169+E170+E171+E172+E181+E182</f>
        <v>4674830</v>
      </c>
      <c r="F111" s="58">
        <f t="shared" si="15"/>
        <v>3012601.76</v>
      </c>
      <c r="G111" s="58">
        <f t="shared" si="2"/>
        <v>-1662228.2400000002</v>
      </c>
      <c r="H111" s="58">
        <f>IF(E111=0,0,F111/E111*100)</f>
        <v>64.443022740933884</v>
      </c>
      <c r="I111" s="58">
        <f t="shared" si="4"/>
        <v>26.173799977237159</v>
      </c>
    </row>
    <row r="112" spans="2:9" s="24" customFormat="1" ht="88.5" customHeight="1" x14ac:dyDescent="0.2">
      <c r="B112" s="122" t="s">
        <v>83</v>
      </c>
      <c r="C112" s="59" t="s">
        <v>191</v>
      </c>
      <c r="D112" s="120">
        <f>D113+D114+D115+D116+D117+D118+D119+D120+D121+D122+D123</f>
        <v>2673400</v>
      </c>
      <c r="E112" s="120">
        <f t="shared" ref="E112:F112" si="16">E113+E114+E115+E116+E117+E118+E119+E120+E121+E122+E123</f>
        <v>930430</v>
      </c>
      <c r="F112" s="120">
        <f t="shared" si="16"/>
        <v>635891.41</v>
      </c>
      <c r="G112" s="120">
        <f t="shared" si="2"/>
        <v>-294538.58999999997</v>
      </c>
      <c r="H112" s="120">
        <f t="shared" si="5"/>
        <v>68.343820599077858</v>
      </c>
      <c r="I112" s="120">
        <f t="shared" si="4"/>
        <v>23.785868556893845</v>
      </c>
    </row>
    <row r="113" spans="2:9" s="24" customFormat="1" ht="41.25" customHeight="1" x14ac:dyDescent="0.2">
      <c r="B113" s="56">
        <v>2111</v>
      </c>
      <c r="C113" s="54" t="s">
        <v>147</v>
      </c>
      <c r="D113" s="55">
        <v>1924350</v>
      </c>
      <c r="E113" s="55">
        <v>535800</v>
      </c>
      <c r="F113" s="55">
        <v>410959.83</v>
      </c>
      <c r="G113" s="120">
        <f t="shared" si="2"/>
        <v>-124840.16999999998</v>
      </c>
      <c r="H113" s="120">
        <f t="shared" si="5"/>
        <v>76.700229563269886</v>
      </c>
      <c r="I113" s="120">
        <f t="shared" si="4"/>
        <v>21.355773637851744</v>
      </c>
    </row>
    <row r="114" spans="2:9" s="24" customFormat="1" ht="43.5" customHeight="1" x14ac:dyDescent="0.2">
      <c r="B114" s="56">
        <v>2120</v>
      </c>
      <c r="C114" s="54" t="s">
        <v>148</v>
      </c>
      <c r="D114" s="55">
        <v>439900</v>
      </c>
      <c r="E114" s="55">
        <v>123600</v>
      </c>
      <c r="F114" s="55">
        <v>87212.09</v>
      </c>
      <c r="G114" s="120">
        <f t="shared" si="2"/>
        <v>-36387.910000000003</v>
      </c>
      <c r="H114" s="120">
        <f t="shared" si="5"/>
        <v>70.559943365695787</v>
      </c>
      <c r="I114" s="120">
        <f t="shared" si="4"/>
        <v>19.825435326210503</v>
      </c>
    </row>
    <row r="115" spans="2:9" s="24" customFormat="1" ht="49.5" customHeight="1" x14ac:dyDescent="0.2">
      <c r="B115" s="56">
        <v>2210</v>
      </c>
      <c r="C115" s="54" t="s">
        <v>133</v>
      </c>
      <c r="D115" s="55">
        <v>36000</v>
      </c>
      <c r="E115" s="55">
        <v>10300</v>
      </c>
      <c r="F115" s="55">
        <v>245</v>
      </c>
      <c r="G115" s="120">
        <f t="shared" si="2"/>
        <v>-10055</v>
      </c>
      <c r="H115" s="120">
        <f t="shared" si="5"/>
        <v>2.378640776699029</v>
      </c>
      <c r="I115" s="120">
        <f t="shared" si="4"/>
        <v>0.68055555555555547</v>
      </c>
    </row>
    <row r="116" spans="2:9" s="24" customFormat="1" ht="48" customHeight="1" x14ac:dyDescent="0.2">
      <c r="B116" s="56">
        <v>2240</v>
      </c>
      <c r="C116" s="54" t="s">
        <v>139</v>
      </c>
      <c r="D116" s="55">
        <v>8400</v>
      </c>
      <c r="E116" s="55">
        <v>3500</v>
      </c>
      <c r="F116" s="55">
        <v>679.57</v>
      </c>
      <c r="G116" s="120">
        <f t="shared" si="2"/>
        <v>-2820.43</v>
      </c>
      <c r="H116" s="120">
        <f t="shared" si="5"/>
        <v>19.416285714285717</v>
      </c>
      <c r="I116" s="120">
        <f t="shared" si="4"/>
        <v>8.0901190476190479</v>
      </c>
    </row>
    <row r="117" spans="2:9" s="24" customFormat="1" ht="47.25" customHeight="1" x14ac:dyDescent="0.2">
      <c r="B117" s="56">
        <v>2250</v>
      </c>
      <c r="C117" s="54" t="s">
        <v>149</v>
      </c>
      <c r="D117" s="55">
        <v>3250</v>
      </c>
      <c r="E117" s="55">
        <v>1600</v>
      </c>
      <c r="F117" s="55">
        <v>929.15</v>
      </c>
      <c r="G117" s="120">
        <f t="shared" si="2"/>
        <v>-670.85</v>
      </c>
      <c r="H117" s="120">
        <f t="shared" si="5"/>
        <v>58.071874999999991</v>
      </c>
      <c r="I117" s="120">
        <f t="shared" si="4"/>
        <v>28.589230769230767</v>
      </c>
    </row>
    <row r="118" spans="2:9" s="24" customFormat="1" ht="46.5" customHeight="1" x14ac:dyDescent="0.2">
      <c r="B118" s="56">
        <v>2271</v>
      </c>
      <c r="C118" s="54" t="s">
        <v>150</v>
      </c>
      <c r="D118" s="55">
        <v>253000</v>
      </c>
      <c r="E118" s="55">
        <v>253000</v>
      </c>
      <c r="F118" s="55">
        <v>134533.69</v>
      </c>
      <c r="G118" s="120">
        <f t="shared" si="2"/>
        <v>-118466.31</v>
      </c>
      <c r="H118" s="120">
        <f t="shared" si="5"/>
        <v>53.175371541501981</v>
      </c>
      <c r="I118" s="120">
        <f t="shared" si="4"/>
        <v>53.175371541501981</v>
      </c>
    </row>
    <row r="119" spans="2:9" s="24" customFormat="1" ht="54.75" customHeight="1" x14ac:dyDescent="0.2">
      <c r="B119" s="56">
        <v>2272</v>
      </c>
      <c r="C119" s="54" t="s">
        <v>151</v>
      </c>
      <c r="D119" s="55">
        <v>1600</v>
      </c>
      <c r="E119" s="55">
        <v>1000</v>
      </c>
      <c r="F119" s="55">
        <v>347.97</v>
      </c>
      <c r="G119" s="120">
        <f t="shared" si="2"/>
        <v>-652.03</v>
      </c>
      <c r="H119" s="120">
        <f t="shared" si="5"/>
        <v>34.796999999999997</v>
      </c>
      <c r="I119" s="120">
        <f t="shared" si="4"/>
        <v>21.748125000000002</v>
      </c>
    </row>
    <row r="120" spans="2:9" s="24" customFormat="1" ht="51" customHeight="1" x14ac:dyDescent="0.2">
      <c r="B120" s="56">
        <v>2273</v>
      </c>
      <c r="C120" s="54" t="s">
        <v>152</v>
      </c>
      <c r="D120" s="55">
        <v>2500</v>
      </c>
      <c r="E120" s="55">
        <v>1300</v>
      </c>
      <c r="F120" s="55">
        <v>882.11</v>
      </c>
      <c r="G120" s="120">
        <f t="shared" si="2"/>
        <v>-417.89</v>
      </c>
      <c r="H120" s="120">
        <f t="shared" si="5"/>
        <v>67.854615384615386</v>
      </c>
      <c r="I120" s="120">
        <f t="shared" si="4"/>
        <v>35.284399999999998</v>
      </c>
    </row>
    <row r="121" spans="2:9" s="24" customFormat="1" ht="55.5" customHeight="1" x14ac:dyDescent="0.2">
      <c r="B121" s="56">
        <v>2275</v>
      </c>
      <c r="C121" s="54" t="s">
        <v>154</v>
      </c>
      <c r="D121" s="55">
        <v>1100</v>
      </c>
      <c r="E121" s="55">
        <v>330</v>
      </c>
      <c r="F121" s="55">
        <v>102</v>
      </c>
      <c r="G121" s="120">
        <f t="shared" si="2"/>
        <v>-228</v>
      </c>
      <c r="H121" s="120">
        <f t="shared" si="5"/>
        <v>30.909090909090907</v>
      </c>
      <c r="I121" s="120">
        <f t="shared" si="4"/>
        <v>9.2727272727272734</v>
      </c>
    </row>
    <row r="122" spans="2:9" s="24" customFormat="1" ht="72" customHeight="1" x14ac:dyDescent="0.2">
      <c r="B122" s="56">
        <v>2282</v>
      </c>
      <c r="C122" s="54" t="s">
        <v>135</v>
      </c>
      <c r="D122" s="55">
        <v>3300</v>
      </c>
      <c r="E122" s="55">
        <v>0</v>
      </c>
      <c r="F122" s="55">
        <v>0</v>
      </c>
      <c r="G122" s="120">
        <f t="shared" si="2"/>
        <v>0</v>
      </c>
      <c r="H122" s="120">
        <f t="shared" si="5"/>
        <v>0</v>
      </c>
      <c r="I122" s="120">
        <f t="shared" si="4"/>
        <v>0</v>
      </c>
    </row>
    <row r="123" spans="2:9" s="24" customFormat="1" ht="51.75" customHeight="1" x14ac:dyDescent="0.2">
      <c r="B123" s="56">
        <v>2800</v>
      </c>
      <c r="C123" s="54" t="s">
        <v>155</v>
      </c>
      <c r="D123" s="55">
        <v>0</v>
      </c>
      <c r="E123" s="55">
        <v>0</v>
      </c>
      <c r="F123" s="55">
        <v>0</v>
      </c>
      <c r="G123" s="120">
        <f t="shared" si="2"/>
        <v>0</v>
      </c>
      <c r="H123" s="120">
        <f t="shared" si="5"/>
        <v>0</v>
      </c>
      <c r="I123" s="120">
        <f t="shared" si="4"/>
        <v>0</v>
      </c>
    </row>
    <row r="124" spans="2:9" s="24" customFormat="1" ht="37.5" customHeight="1" x14ac:dyDescent="0.2">
      <c r="B124" s="121">
        <v>3133</v>
      </c>
      <c r="C124" s="59" t="s">
        <v>129</v>
      </c>
      <c r="D124" s="120">
        <v>0</v>
      </c>
      <c r="E124" s="120">
        <v>0</v>
      </c>
      <c r="F124" s="120">
        <v>0</v>
      </c>
      <c r="G124" s="120">
        <v>0</v>
      </c>
      <c r="H124" s="120">
        <f t="shared" si="5"/>
        <v>0</v>
      </c>
      <c r="I124" s="120">
        <f t="shared" si="4"/>
        <v>0</v>
      </c>
    </row>
    <row r="125" spans="2:9" s="24" customFormat="1" ht="31.5" customHeight="1" x14ac:dyDescent="0.2">
      <c r="B125" s="122" t="s">
        <v>88</v>
      </c>
      <c r="C125" s="59" t="s">
        <v>89</v>
      </c>
      <c r="D125" s="120">
        <f>D126+D127+D128+D129+D130+D131+D132+D133+D134+D135</f>
        <v>2733920</v>
      </c>
      <c r="E125" s="120">
        <f t="shared" ref="E125:F125" si="17">E126+E127+E128+E129+E130+E131+E132+E133+E134+E135</f>
        <v>1127730</v>
      </c>
      <c r="F125" s="120">
        <f t="shared" si="17"/>
        <v>751121.57000000007</v>
      </c>
      <c r="G125" s="120">
        <f t="shared" si="2"/>
        <v>-376608.42999999993</v>
      </c>
      <c r="H125" s="120">
        <f t="shared" si="5"/>
        <v>66.604734289235907</v>
      </c>
      <c r="I125" s="120">
        <f t="shared" si="4"/>
        <v>27.474160546029147</v>
      </c>
    </row>
    <row r="126" spans="2:9" s="24" customFormat="1" ht="31.5" customHeight="1" x14ac:dyDescent="0.2">
      <c r="B126" s="56">
        <v>2111</v>
      </c>
      <c r="C126" s="54" t="s">
        <v>147</v>
      </c>
      <c r="D126" s="55">
        <v>1935500</v>
      </c>
      <c r="E126" s="55">
        <v>707100</v>
      </c>
      <c r="F126" s="55">
        <v>530771.91</v>
      </c>
      <c r="G126" s="120">
        <f t="shared" si="2"/>
        <v>-176328.08999999997</v>
      </c>
      <c r="H126" s="120">
        <f t="shared" si="5"/>
        <v>75.063203224437842</v>
      </c>
      <c r="I126" s="120">
        <f t="shared" si="4"/>
        <v>27.422986825109792</v>
      </c>
    </row>
    <row r="127" spans="2:9" s="24" customFormat="1" ht="31.5" customHeight="1" x14ac:dyDescent="0.2">
      <c r="B127" s="56">
        <v>2120</v>
      </c>
      <c r="C127" s="54" t="s">
        <v>148</v>
      </c>
      <c r="D127" s="55">
        <v>464500</v>
      </c>
      <c r="E127" s="55">
        <v>171000</v>
      </c>
      <c r="F127" s="55">
        <v>123994.84</v>
      </c>
      <c r="G127" s="120">
        <f t="shared" si="2"/>
        <v>-47005.16</v>
      </c>
      <c r="H127" s="120">
        <f t="shared" si="5"/>
        <v>72.51160233918128</v>
      </c>
      <c r="I127" s="120">
        <f t="shared" si="4"/>
        <v>26.69426049515608</v>
      </c>
    </row>
    <row r="128" spans="2:9" s="24" customFormat="1" ht="31.5" customHeight="1" x14ac:dyDescent="0.2">
      <c r="B128" s="56">
        <v>2210</v>
      </c>
      <c r="C128" s="54" t="s">
        <v>133</v>
      </c>
      <c r="D128" s="55">
        <v>41660</v>
      </c>
      <c r="E128" s="55">
        <v>30060</v>
      </c>
      <c r="F128" s="55">
        <v>400</v>
      </c>
      <c r="G128" s="120">
        <f t="shared" si="2"/>
        <v>-29660</v>
      </c>
      <c r="H128" s="120">
        <f t="shared" si="5"/>
        <v>1.3306719893546239</v>
      </c>
      <c r="I128" s="120">
        <f t="shared" si="4"/>
        <v>0.96015362457993281</v>
      </c>
    </row>
    <row r="129" spans="2:9" s="24" customFormat="1" ht="31.5" customHeight="1" x14ac:dyDescent="0.2">
      <c r="B129" s="56">
        <v>2240</v>
      </c>
      <c r="C129" s="54" t="s">
        <v>139</v>
      </c>
      <c r="D129" s="55">
        <v>62400</v>
      </c>
      <c r="E129" s="55">
        <v>2600</v>
      </c>
      <c r="F129" s="55">
        <v>771.51</v>
      </c>
      <c r="G129" s="120">
        <f t="shared" si="2"/>
        <v>-1828.49</v>
      </c>
      <c r="H129" s="120">
        <f t="shared" si="5"/>
        <v>29.673461538461538</v>
      </c>
      <c r="I129" s="120">
        <f t="shared" si="4"/>
        <v>1.2363942307692306</v>
      </c>
    </row>
    <row r="130" spans="2:9" s="24" customFormat="1" ht="31.5" customHeight="1" x14ac:dyDescent="0.2">
      <c r="B130" s="56">
        <v>2250</v>
      </c>
      <c r="C130" s="54" t="s">
        <v>149</v>
      </c>
      <c r="D130" s="55">
        <v>3400</v>
      </c>
      <c r="E130" s="55">
        <v>1600</v>
      </c>
      <c r="F130" s="55">
        <v>0</v>
      </c>
      <c r="G130" s="120">
        <f t="shared" si="2"/>
        <v>-1600</v>
      </c>
      <c r="H130" s="120">
        <f t="shared" si="5"/>
        <v>0</v>
      </c>
      <c r="I130" s="120">
        <f t="shared" si="4"/>
        <v>0</v>
      </c>
    </row>
    <row r="131" spans="2:9" s="24" customFormat="1" ht="31.5" customHeight="1" x14ac:dyDescent="0.2">
      <c r="B131" s="56">
        <v>2271</v>
      </c>
      <c r="C131" s="54" t="s">
        <v>150</v>
      </c>
      <c r="D131" s="55">
        <v>210800</v>
      </c>
      <c r="E131" s="55">
        <v>210800</v>
      </c>
      <c r="F131" s="55">
        <v>92485.04</v>
      </c>
      <c r="G131" s="120">
        <f t="shared" si="2"/>
        <v>-118314.96</v>
      </c>
      <c r="H131" s="120">
        <f t="shared" si="5"/>
        <v>43.873358633776085</v>
      </c>
      <c r="I131" s="120">
        <f t="shared" si="4"/>
        <v>43.873358633776085</v>
      </c>
    </row>
    <row r="132" spans="2:9" s="24" customFormat="1" ht="31.5" customHeight="1" x14ac:dyDescent="0.2">
      <c r="B132" s="56">
        <v>2272</v>
      </c>
      <c r="C132" s="54" t="s">
        <v>151</v>
      </c>
      <c r="D132" s="55">
        <v>2500</v>
      </c>
      <c r="E132" s="55">
        <v>1500</v>
      </c>
      <c r="F132" s="55">
        <v>579.96</v>
      </c>
      <c r="G132" s="120">
        <f t="shared" si="2"/>
        <v>-920.04</v>
      </c>
      <c r="H132" s="120">
        <f t="shared" si="5"/>
        <v>38.664000000000001</v>
      </c>
      <c r="I132" s="120">
        <f t="shared" si="4"/>
        <v>23.198400000000003</v>
      </c>
    </row>
    <row r="133" spans="2:9" s="24" customFormat="1" ht="31.5" customHeight="1" x14ac:dyDescent="0.2">
      <c r="B133" s="56">
        <v>2273</v>
      </c>
      <c r="C133" s="54" t="s">
        <v>152</v>
      </c>
      <c r="D133" s="55">
        <v>5400</v>
      </c>
      <c r="E133" s="55">
        <v>2600</v>
      </c>
      <c r="F133" s="55">
        <v>1914.31</v>
      </c>
      <c r="G133" s="120">
        <f t="shared" si="2"/>
        <v>-685.69</v>
      </c>
      <c r="H133" s="120">
        <f t="shared" si="5"/>
        <v>73.627307692307681</v>
      </c>
      <c r="I133" s="120">
        <f t="shared" si="4"/>
        <v>35.450185185185184</v>
      </c>
    </row>
    <row r="134" spans="2:9" s="24" customFormat="1" ht="42.75" customHeight="1" x14ac:dyDescent="0.2">
      <c r="B134" s="56">
        <v>2275</v>
      </c>
      <c r="C134" s="54" t="s">
        <v>154</v>
      </c>
      <c r="D134" s="55">
        <v>1160</v>
      </c>
      <c r="E134" s="55">
        <v>470</v>
      </c>
      <c r="F134" s="55">
        <v>204</v>
      </c>
      <c r="G134" s="120">
        <f t="shared" si="2"/>
        <v>-266</v>
      </c>
      <c r="H134" s="120">
        <f t="shared" si="5"/>
        <v>43.404255319148938</v>
      </c>
      <c r="I134" s="120">
        <f t="shared" si="4"/>
        <v>17.586206896551722</v>
      </c>
    </row>
    <row r="135" spans="2:9" s="24" customFormat="1" ht="54" customHeight="1" x14ac:dyDescent="0.2">
      <c r="B135" s="56">
        <v>2282</v>
      </c>
      <c r="C135" s="54" t="s">
        <v>135</v>
      </c>
      <c r="D135" s="55">
        <v>6600</v>
      </c>
      <c r="E135" s="55">
        <v>0</v>
      </c>
      <c r="F135" s="55">
        <v>0</v>
      </c>
      <c r="G135" s="120">
        <f t="shared" si="2"/>
        <v>0</v>
      </c>
      <c r="H135" s="120">
        <f t="shared" si="5"/>
        <v>0</v>
      </c>
      <c r="I135" s="120">
        <f t="shared" si="4"/>
        <v>0</v>
      </c>
    </row>
    <row r="136" spans="2:9" s="24" customFormat="1" ht="31.5" customHeight="1" x14ac:dyDescent="0.2">
      <c r="B136" s="122" t="s">
        <v>90</v>
      </c>
      <c r="C136" s="59" t="s">
        <v>91</v>
      </c>
      <c r="D136" s="120">
        <f>D137+D138+D139+D140+D141+D142+D143+D144+D145</f>
        <v>204200</v>
      </c>
      <c r="E136" s="120">
        <f t="shared" ref="E136:F136" si="18">E137+E138+E139+E140+E141+E142+E143+E144+E145</f>
        <v>109120</v>
      </c>
      <c r="F136" s="120">
        <f t="shared" si="18"/>
        <v>63218.16</v>
      </c>
      <c r="G136" s="120">
        <f t="shared" si="2"/>
        <v>-45901.84</v>
      </c>
      <c r="H136" s="120">
        <f t="shared" si="5"/>
        <v>57.934530791788866</v>
      </c>
      <c r="I136" s="120">
        <f t="shared" si="4"/>
        <v>30.95894221351616</v>
      </c>
    </row>
    <row r="137" spans="2:9" s="24" customFormat="1" ht="31.5" customHeight="1" x14ac:dyDescent="0.2">
      <c r="B137" s="56">
        <v>2111</v>
      </c>
      <c r="C137" s="54" t="s">
        <v>147</v>
      </c>
      <c r="D137" s="55">
        <v>117500</v>
      </c>
      <c r="E137" s="55">
        <v>44000</v>
      </c>
      <c r="F137" s="55">
        <v>30215.599999999999</v>
      </c>
      <c r="G137" s="55">
        <f t="shared" si="2"/>
        <v>-13784.400000000001</v>
      </c>
      <c r="H137" s="55">
        <f t="shared" si="5"/>
        <v>68.671818181818182</v>
      </c>
      <c r="I137" s="55">
        <f t="shared" si="4"/>
        <v>25.715404255319147</v>
      </c>
    </row>
    <row r="138" spans="2:9" s="24" customFormat="1" ht="31.5" customHeight="1" x14ac:dyDescent="0.2">
      <c r="B138" s="56">
        <v>2120</v>
      </c>
      <c r="C138" s="54" t="s">
        <v>148</v>
      </c>
      <c r="D138" s="55">
        <v>25800</v>
      </c>
      <c r="E138" s="55">
        <v>9800</v>
      </c>
      <c r="F138" s="55">
        <v>6915.44</v>
      </c>
      <c r="G138" s="55">
        <f t="shared" si="2"/>
        <v>-2884.5600000000004</v>
      </c>
      <c r="H138" s="55">
        <f t="shared" si="5"/>
        <v>70.565714285714293</v>
      </c>
      <c r="I138" s="55">
        <f t="shared" si="4"/>
        <v>26.804031007751938</v>
      </c>
    </row>
    <row r="139" spans="2:9" s="24" customFormat="1" ht="31.5" customHeight="1" x14ac:dyDescent="0.2">
      <c r="B139" s="56">
        <v>2210</v>
      </c>
      <c r="C139" s="54" t="s">
        <v>133</v>
      </c>
      <c r="D139" s="55">
        <v>3500</v>
      </c>
      <c r="E139" s="55">
        <v>2400</v>
      </c>
      <c r="F139" s="55">
        <v>0</v>
      </c>
      <c r="G139" s="55">
        <f t="shared" si="2"/>
        <v>-2400</v>
      </c>
      <c r="H139" s="55">
        <f t="shared" si="5"/>
        <v>0</v>
      </c>
      <c r="I139" s="55">
        <f t="shared" si="4"/>
        <v>0</v>
      </c>
    </row>
    <row r="140" spans="2:9" s="24" customFormat="1" ht="31.5" customHeight="1" x14ac:dyDescent="0.2">
      <c r="B140" s="56">
        <v>2240</v>
      </c>
      <c r="C140" s="54" t="s">
        <v>139</v>
      </c>
      <c r="D140" s="55">
        <v>5500</v>
      </c>
      <c r="E140" s="55">
        <v>2400</v>
      </c>
      <c r="F140" s="55">
        <v>525.72</v>
      </c>
      <c r="G140" s="55">
        <f t="shared" si="2"/>
        <v>-1874.28</v>
      </c>
      <c r="H140" s="55">
        <f t="shared" si="5"/>
        <v>21.905000000000001</v>
      </c>
      <c r="I140" s="55">
        <f t="shared" si="4"/>
        <v>9.558545454545456</v>
      </c>
    </row>
    <row r="141" spans="2:9" s="24" customFormat="1" ht="31.5" customHeight="1" x14ac:dyDescent="0.2">
      <c r="B141" s="56">
        <v>2250</v>
      </c>
      <c r="C141" s="54" t="s">
        <v>149</v>
      </c>
      <c r="D141" s="55">
        <v>2500</v>
      </c>
      <c r="E141" s="55">
        <v>1200</v>
      </c>
      <c r="F141" s="55">
        <v>0</v>
      </c>
      <c r="G141" s="55">
        <f t="shared" si="2"/>
        <v>-1200</v>
      </c>
      <c r="H141" s="55">
        <f t="shared" si="5"/>
        <v>0</v>
      </c>
      <c r="I141" s="55">
        <f t="shared" si="4"/>
        <v>0</v>
      </c>
    </row>
    <row r="142" spans="2:9" s="24" customFormat="1" ht="31.5" customHeight="1" x14ac:dyDescent="0.2">
      <c r="B142" s="56">
        <v>2271</v>
      </c>
      <c r="C142" s="54" t="s">
        <v>150</v>
      </c>
      <c r="D142" s="55">
        <v>45000</v>
      </c>
      <c r="E142" s="55">
        <v>45000</v>
      </c>
      <c r="F142" s="55">
        <v>24629.200000000001</v>
      </c>
      <c r="G142" s="55">
        <f t="shared" si="2"/>
        <v>-20370.8</v>
      </c>
      <c r="H142" s="55">
        <f t="shared" si="5"/>
        <v>54.731555555555559</v>
      </c>
      <c r="I142" s="55">
        <f t="shared" si="4"/>
        <v>54.731555555555559</v>
      </c>
    </row>
    <row r="143" spans="2:9" s="24" customFormat="1" ht="31.5" customHeight="1" x14ac:dyDescent="0.2">
      <c r="B143" s="56">
        <v>2272</v>
      </c>
      <c r="C143" s="54" t="s">
        <v>151</v>
      </c>
      <c r="D143" s="55">
        <v>400</v>
      </c>
      <c r="E143" s="55">
        <v>320</v>
      </c>
      <c r="F143" s="55">
        <v>58</v>
      </c>
      <c r="G143" s="55">
        <f t="shared" si="2"/>
        <v>-262</v>
      </c>
      <c r="H143" s="55">
        <f t="shared" si="5"/>
        <v>18.125</v>
      </c>
      <c r="I143" s="55">
        <f t="shared" si="4"/>
        <v>14.499999999999998</v>
      </c>
    </row>
    <row r="144" spans="2:9" s="24" customFormat="1" ht="31.5" customHeight="1" x14ac:dyDescent="0.2">
      <c r="B144" s="56">
        <v>2273</v>
      </c>
      <c r="C144" s="54" t="s">
        <v>152</v>
      </c>
      <c r="D144" s="55">
        <v>2000</v>
      </c>
      <c r="E144" s="55">
        <v>2000</v>
      </c>
      <c r="F144" s="55">
        <v>874.2</v>
      </c>
      <c r="G144" s="55">
        <f t="shared" si="2"/>
        <v>-1125.8</v>
      </c>
      <c r="H144" s="55">
        <f t="shared" si="5"/>
        <v>43.710000000000008</v>
      </c>
      <c r="I144" s="55">
        <f t="shared" si="4"/>
        <v>43.710000000000008</v>
      </c>
    </row>
    <row r="145" spans="2:9" s="24" customFormat="1" ht="64.5" customHeight="1" x14ac:dyDescent="0.2">
      <c r="B145" s="56">
        <v>2282</v>
      </c>
      <c r="C145" s="54" t="s">
        <v>135</v>
      </c>
      <c r="D145" s="55">
        <v>2000</v>
      </c>
      <c r="E145" s="55">
        <v>2000</v>
      </c>
      <c r="F145" s="55">
        <v>0</v>
      </c>
      <c r="G145" s="55">
        <f t="shared" si="2"/>
        <v>-2000</v>
      </c>
      <c r="H145" s="55">
        <f t="shared" si="5"/>
        <v>0</v>
      </c>
      <c r="I145" s="55">
        <f t="shared" si="4"/>
        <v>0</v>
      </c>
    </row>
    <row r="146" spans="2:9" s="24" customFormat="1" ht="55.5" customHeight="1" x14ac:dyDescent="0.2">
      <c r="B146" s="122" t="s">
        <v>92</v>
      </c>
      <c r="C146" s="59" t="s">
        <v>93</v>
      </c>
      <c r="D146" s="120">
        <f>D147+D148+D149+D150+D151+D152+D153+D154+D155+D156+D157</f>
        <v>3839440</v>
      </c>
      <c r="E146" s="120">
        <f t="shared" ref="E146" si="19">E147+E148+E149+E150+E151+E152+E153+E154+E155+E156+E157</f>
        <v>1605270</v>
      </c>
      <c r="F146" s="120">
        <f>F147+F148+F149+F150+F151+F152+F153+F154+F155+F156+F157</f>
        <v>1025712.92</v>
      </c>
      <c r="G146" s="120">
        <f>F146-E146</f>
        <v>-579557.07999999996</v>
      </c>
      <c r="H146" s="120">
        <f t="shared" si="5"/>
        <v>63.896598080073765</v>
      </c>
      <c r="I146" s="120">
        <f t="shared" si="4"/>
        <v>26.715169920613423</v>
      </c>
    </row>
    <row r="147" spans="2:9" s="24" customFormat="1" ht="55.5" customHeight="1" x14ac:dyDescent="0.2">
      <c r="B147" s="56">
        <v>2111</v>
      </c>
      <c r="C147" s="54" t="s">
        <v>147</v>
      </c>
      <c r="D147" s="55">
        <v>2275900</v>
      </c>
      <c r="E147" s="55">
        <v>761700</v>
      </c>
      <c r="F147" s="55">
        <v>559742.89</v>
      </c>
      <c r="G147" s="120">
        <f t="shared" si="2"/>
        <v>-201957.11</v>
      </c>
      <c r="H147" s="120">
        <f t="shared" si="5"/>
        <v>73.486003675987916</v>
      </c>
      <c r="I147" s="120">
        <f t="shared" si="4"/>
        <v>24.594353442594137</v>
      </c>
    </row>
    <row r="148" spans="2:9" s="24" customFormat="1" ht="55.5" customHeight="1" x14ac:dyDescent="0.2">
      <c r="B148" s="56">
        <v>2120</v>
      </c>
      <c r="C148" s="54" t="s">
        <v>148</v>
      </c>
      <c r="D148" s="55">
        <v>524100</v>
      </c>
      <c r="E148" s="55">
        <v>180000</v>
      </c>
      <c r="F148" s="55">
        <v>135304.79</v>
      </c>
      <c r="G148" s="120">
        <f t="shared" si="2"/>
        <v>-44695.209999999992</v>
      </c>
      <c r="H148" s="120">
        <f t="shared" si="5"/>
        <v>75.169327777777781</v>
      </c>
      <c r="I148" s="120">
        <f t="shared" si="4"/>
        <v>25.816597977485213</v>
      </c>
    </row>
    <row r="149" spans="2:9" s="24" customFormat="1" ht="55.5" customHeight="1" x14ac:dyDescent="0.2">
      <c r="B149" s="56">
        <v>2210</v>
      </c>
      <c r="C149" s="54" t="s">
        <v>133</v>
      </c>
      <c r="D149" s="55">
        <v>208300</v>
      </c>
      <c r="E149" s="55">
        <v>58300</v>
      </c>
      <c r="F149" s="55">
        <v>5005</v>
      </c>
      <c r="G149" s="120">
        <f t="shared" si="2"/>
        <v>-53295</v>
      </c>
      <c r="H149" s="120">
        <f t="shared" si="5"/>
        <v>8.5849056603773573</v>
      </c>
      <c r="I149" s="120">
        <f t="shared" si="4"/>
        <v>2.4027844455112817</v>
      </c>
    </row>
    <row r="150" spans="2:9" s="24" customFormat="1" ht="55.5" customHeight="1" x14ac:dyDescent="0.2">
      <c r="B150" s="56">
        <v>2240</v>
      </c>
      <c r="C150" s="54" t="s">
        <v>139</v>
      </c>
      <c r="D150" s="55">
        <v>213600</v>
      </c>
      <c r="E150" s="55">
        <v>6800</v>
      </c>
      <c r="F150" s="55">
        <v>1212.8900000000001</v>
      </c>
      <c r="G150" s="120">
        <f t="shared" si="2"/>
        <v>-5587.11</v>
      </c>
      <c r="H150" s="120">
        <f t="shared" si="5"/>
        <v>17.836617647058826</v>
      </c>
      <c r="I150" s="120">
        <f t="shared" si="4"/>
        <v>0.56783239700374544</v>
      </c>
    </row>
    <row r="151" spans="2:9" s="24" customFormat="1" ht="55.5" customHeight="1" x14ac:dyDescent="0.2">
      <c r="B151" s="56">
        <v>2250</v>
      </c>
      <c r="C151" s="54" t="s">
        <v>149</v>
      </c>
      <c r="D151" s="55">
        <v>2500</v>
      </c>
      <c r="E151" s="55">
        <v>2500</v>
      </c>
      <c r="F151" s="55">
        <v>0</v>
      </c>
      <c r="G151" s="120">
        <f t="shared" si="2"/>
        <v>-2500</v>
      </c>
      <c r="H151" s="120">
        <f t="shared" si="5"/>
        <v>0</v>
      </c>
      <c r="I151" s="120">
        <f t="shared" si="4"/>
        <v>0</v>
      </c>
    </row>
    <row r="152" spans="2:9" s="24" customFormat="1" ht="55.5" customHeight="1" x14ac:dyDescent="0.2">
      <c r="B152" s="56">
        <v>2271</v>
      </c>
      <c r="C152" s="54" t="s">
        <v>150</v>
      </c>
      <c r="D152" s="55">
        <v>579250</v>
      </c>
      <c r="E152" s="55">
        <v>579250</v>
      </c>
      <c r="F152" s="55">
        <v>317215.86</v>
      </c>
      <c r="G152" s="120">
        <f t="shared" si="2"/>
        <v>-262034.14</v>
      </c>
      <c r="H152" s="120">
        <f t="shared" si="5"/>
        <v>54.763204143288732</v>
      </c>
      <c r="I152" s="120">
        <f t="shared" si="4"/>
        <v>54.763204143288732</v>
      </c>
    </row>
    <row r="153" spans="2:9" s="24" customFormat="1" ht="55.5" customHeight="1" x14ac:dyDescent="0.2">
      <c r="B153" s="56">
        <v>2272</v>
      </c>
      <c r="C153" s="54" t="s">
        <v>151</v>
      </c>
      <c r="D153" s="55">
        <v>2160</v>
      </c>
      <c r="E153" s="55">
        <v>1400</v>
      </c>
      <c r="F153" s="55">
        <v>347.98</v>
      </c>
      <c r="G153" s="120">
        <f t="shared" si="2"/>
        <v>-1052.02</v>
      </c>
      <c r="H153" s="120">
        <f t="shared" si="5"/>
        <v>24.855714285714285</v>
      </c>
      <c r="I153" s="120">
        <f t="shared" si="4"/>
        <v>16.110185185185184</v>
      </c>
    </row>
    <row r="154" spans="2:9" s="24" customFormat="1" ht="44.25" customHeight="1" x14ac:dyDescent="0.2">
      <c r="B154" s="56">
        <v>2273</v>
      </c>
      <c r="C154" s="54" t="s">
        <v>152</v>
      </c>
      <c r="D154" s="55">
        <v>29000</v>
      </c>
      <c r="E154" s="55">
        <v>11600</v>
      </c>
      <c r="F154" s="55">
        <v>6656.51</v>
      </c>
      <c r="G154" s="120">
        <f t="shared" si="2"/>
        <v>-4943.49</v>
      </c>
      <c r="H154" s="120">
        <f t="shared" si="5"/>
        <v>57.383706896551722</v>
      </c>
      <c r="I154" s="120">
        <f>IF(D154=0,0,F154/D154*100)</f>
        <v>22.953482758620691</v>
      </c>
    </row>
    <row r="155" spans="2:9" s="24" customFormat="1" ht="55.5" customHeight="1" x14ac:dyDescent="0.2">
      <c r="B155" s="56">
        <v>2275</v>
      </c>
      <c r="C155" s="54" t="s">
        <v>154</v>
      </c>
      <c r="D155" s="55">
        <v>1330</v>
      </c>
      <c r="E155" s="55">
        <v>420</v>
      </c>
      <c r="F155" s="55">
        <v>227</v>
      </c>
      <c r="G155" s="120">
        <f t="shared" si="2"/>
        <v>-193</v>
      </c>
      <c r="H155" s="120">
        <f t="shared" si="5"/>
        <v>54.047619047619044</v>
      </c>
      <c r="I155" s="120">
        <f t="shared" si="4"/>
        <v>17.06766917293233</v>
      </c>
    </row>
    <row r="156" spans="2:9" s="24" customFormat="1" ht="55.5" customHeight="1" x14ac:dyDescent="0.2">
      <c r="B156" s="56">
        <v>2282</v>
      </c>
      <c r="C156" s="54" t="s">
        <v>135</v>
      </c>
      <c r="D156" s="55">
        <v>3300</v>
      </c>
      <c r="E156" s="55">
        <v>3300</v>
      </c>
      <c r="F156" s="55">
        <v>0</v>
      </c>
      <c r="G156" s="120">
        <f t="shared" si="2"/>
        <v>-3300</v>
      </c>
      <c r="H156" s="120">
        <f t="shared" si="5"/>
        <v>0</v>
      </c>
      <c r="I156" s="120">
        <f t="shared" si="4"/>
        <v>0</v>
      </c>
    </row>
    <row r="157" spans="2:9" s="24" customFormat="1" ht="55.5" customHeight="1" x14ac:dyDescent="0.2">
      <c r="B157" s="56">
        <v>2800</v>
      </c>
      <c r="C157" s="54" t="s">
        <v>155</v>
      </c>
      <c r="D157" s="55">
        <v>0</v>
      </c>
      <c r="E157" s="55">
        <v>0</v>
      </c>
      <c r="F157" s="55">
        <v>0</v>
      </c>
      <c r="G157" s="120">
        <f t="shared" si="2"/>
        <v>0</v>
      </c>
      <c r="H157" s="120">
        <f t="shared" si="5"/>
        <v>0</v>
      </c>
      <c r="I157" s="120">
        <f t="shared" si="4"/>
        <v>0</v>
      </c>
    </row>
    <row r="158" spans="2:9" s="24" customFormat="1" ht="48.75" customHeight="1" x14ac:dyDescent="0.2">
      <c r="B158" s="122" t="s">
        <v>130</v>
      </c>
      <c r="C158" s="59" t="s">
        <v>131</v>
      </c>
      <c r="D158" s="120">
        <f>D159+D160+D161+D162+D163+D164+D165</f>
        <v>675530</v>
      </c>
      <c r="E158" s="120">
        <f t="shared" ref="E158:F158" si="20">E159+E160+E161+E162+E163+E164+E165</f>
        <v>244430</v>
      </c>
      <c r="F158" s="120">
        <f t="shared" si="20"/>
        <v>160132.05000000002</v>
      </c>
      <c r="G158" s="120">
        <f t="shared" si="2"/>
        <v>-84297.949999999983</v>
      </c>
      <c r="H158" s="120">
        <f t="shared" si="5"/>
        <v>65.512437098555836</v>
      </c>
      <c r="I158" s="120">
        <f t="shared" si="4"/>
        <v>23.704654123429016</v>
      </c>
    </row>
    <row r="159" spans="2:9" s="24" customFormat="1" ht="48.75" customHeight="1" x14ac:dyDescent="0.2">
      <c r="B159" s="56">
        <v>2111</v>
      </c>
      <c r="C159" s="54" t="s">
        <v>147</v>
      </c>
      <c r="D159" s="55">
        <v>503100</v>
      </c>
      <c r="E159" s="55">
        <v>168000</v>
      </c>
      <c r="F159" s="55">
        <v>128055.12</v>
      </c>
      <c r="G159" s="55">
        <f t="shared" si="2"/>
        <v>-39944.880000000005</v>
      </c>
      <c r="H159" s="55">
        <f t="shared" si="5"/>
        <v>76.223285714285709</v>
      </c>
      <c r="I159" s="55">
        <f t="shared" si="4"/>
        <v>25.453214072748953</v>
      </c>
    </row>
    <row r="160" spans="2:9" s="24" customFormat="1" ht="39.75" customHeight="1" x14ac:dyDescent="0.2">
      <c r="B160" s="56">
        <v>2120</v>
      </c>
      <c r="C160" s="54" t="s">
        <v>148</v>
      </c>
      <c r="D160" s="55">
        <v>110700</v>
      </c>
      <c r="E160" s="55">
        <v>37200</v>
      </c>
      <c r="F160" s="55">
        <v>29061.32</v>
      </c>
      <c r="G160" s="55">
        <f t="shared" si="2"/>
        <v>-8138.68</v>
      </c>
      <c r="H160" s="55">
        <f t="shared" si="5"/>
        <v>78.121827956989236</v>
      </c>
      <c r="I160" s="55">
        <f t="shared" si="4"/>
        <v>26.252321589882566</v>
      </c>
    </row>
    <row r="161" spans="2:9" s="24" customFormat="1" ht="37.5" customHeight="1" x14ac:dyDescent="0.2">
      <c r="B161" s="56">
        <v>2210</v>
      </c>
      <c r="C161" s="54" t="s">
        <v>133</v>
      </c>
      <c r="D161" s="55">
        <v>28500</v>
      </c>
      <c r="E161" s="55">
        <v>16700</v>
      </c>
      <c r="F161" s="55">
        <v>33</v>
      </c>
      <c r="G161" s="55">
        <f t="shared" si="2"/>
        <v>-16667</v>
      </c>
      <c r="H161" s="55">
        <f t="shared" si="5"/>
        <v>0.19760479041916168</v>
      </c>
      <c r="I161" s="55">
        <f t="shared" si="4"/>
        <v>0.11578947368421054</v>
      </c>
    </row>
    <row r="162" spans="2:9" s="24" customFormat="1" ht="37.5" customHeight="1" x14ac:dyDescent="0.2">
      <c r="B162" s="56">
        <v>2240</v>
      </c>
      <c r="C162" s="54" t="s">
        <v>139</v>
      </c>
      <c r="D162" s="55">
        <v>26300</v>
      </c>
      <c r="E162" s="55">
        <v>16500</v>
      </c>
      <c r="F162" s="55">
        <v>2969.14</v>
      </c>
      <c r="G162" s="55">
        <f t="shared" si="2"/>
        <v>-13530.86</v>
      </c>
      <c r="H162" s="55">
        <f t="shared" si="5"/>
        <v>17.994787878787875</v>
      </c>
      <c r="I162" s="55">
        <f t="shared" si="4"/>
        <v>11.289505703422051</v>
      </c>
    </row>
    <row r="163" spans="2:9" s="24" customFormat="1" ht="37.5" customHeight="1" x14ac:dyDescent="0.2">
      <c r="B163" s="56">
        <v>2250</v>
      </c>
      <c r="C163" s="54" t="s">
        <v>149</v>
      </c>
      <c r="D163" s="55">
        <v>4500</v>
      </c>
      <c r="E163" s="55">
        <v>3600</v>
      </c>
      <c r="F163" s="55">
        <v>0</v>
      </c>
      <c r="G163" s="55">
        <f t="shared" si="2"/>
        <v>-3600</v>
      </c>
      <c r="H163" s="55">
        <f t="shared" si="5"/>
        <v>0</v>
      </c>
      <c r="I163" s="55">
        <f t="shared" si="4"/>
        <v>0</v>
      </c>
    </row>
    <row r="164" spans="2:9" s="24" customFormat="1" ht="59.25" customHeight="1" x14ac:dyDescent="0.2">
      <c r="B164" s="56">
        <v>2282</v>
      </c>
      <c r="C164" s="54" t="s">
        <v>135</v>
      </c>
      <c r="D164" s="55">
        <v>1600</v>
      </c>
      <c r="E164" s="55">
        <v>1600</v>
      </c>
      <c r="F164" s="55">
        <v>0</v>
      </c>
      <c r="G164" s="55">
        <f t="shared" si="2"/>
        <v>-1600</v>
      </c>
      <c r="H164" s="55">
        <f t="shared" si="5"/>
        <v>0</v>
      </c>
      <c r="I164" s="55">
        <f t="shared" si="4"/>
        <v>0</v>
      </c>
    </row>
    <row r="165" spans="2:9" s="24" customFormat="1" ht="48.75" customHeight="1" x14ac:dyDescent="0.2">
      <c r="B165" s="56">
        <v>2800</v>
      </c>
      <c r="C165" s="54" t="s">
        <v>155</v>
      </c>
      <c r="D165" s="55">
        <v>830</v>
      </c>
      <c r="E165" s="55">
        <v>830</v>
      </c>
      <c r="F165" s="55">
        <v>13.47</v>
      </c>
      <c r="G165" s="55">
        <f t="shared" si="2"/>
        <v>-816.53</v>
      </c>
      <c r="H165" s="55">
        <f t="shared" si="5"/>
        <v>1.6228915662650605</v>
      </c>
      <c r="I165" s="55">
        <f t="shared" si="4"/>
        <v>1.6228915662650605</v>
      </c>
    </row>
    <row r="166" spans="2:9" s="24" customFormat="1" ht="39" customHeight="1" x14ac:dyDescent="0.2">
      <c r="B166" s="122" t="s">
        <v>94</v>
      </c>
      <c r="C166" s="59" t="s">
        <v>95</v>
      </c>
      <c r="D166" s="120">
        <f>D167+D168</f>
        <v>300500</v>
      </c>
      <c r="E166" s="120">
        <f t="shared" ref="E166:F166" si="21">E167+E168</f>
        <v>110200</v>
      </c>
      <c r="F166" s="120">
        <f t="shared" si="21"/>
        <v>63280.45</v>
      </c>
      <c r="G166" s="120">
        <f t="shared" si="2"/>
        <v>-46919.55</v>
      </c>
      <c r="H166" s="120">
        <f t="shared" si="5"/>
        <v>57.423275862068969</v>
      </c>
      <c r="I166" s="120">
        <f t="shared" si="4"/>
        <v>21.05838602329451</v>
      </c>
    </row>
    <row r="167" spans="2:9" s="24" customFormat="1" ht="60.75" customHeight="1" x14ac:dyDescent="0.2">
      <c r="B167" s="56">
        <v>2282</v>
      </c>
      <c r="C167" s="54" t="s">
        <v>135</v>
      </c>
      <c r="D167" s="55">
        <v>240000</v>
      </c>
      <c r="E167" s="55">
        <v>73900</v>
      </c>
      <c r="F167" s="55">
        <v>51180.45</v>
      </c>
      <c r="G167" s="55">
        <f t="shared" si="2"/>
        <v>-22719.550000000003</v>
      </c>
      <c r="H167" s="55">
        <f t="shared" si="5"/>
        <v>69.256359945872788</v>
      </c>
      <c r="I167" s="55">
        <f t="shared" si="4"/>
        <v>21.325187499999998</v>
      </c>
    </row>
    <row r="168" spans="2:9" s="24" customFormat="1" ht="39" customHeight="1" x14ac:dyDescent="0.2">
      <c r="B168" s="56">
        <v>2730</v>
      </c>
      <c r="C168" s="54" t="s">
        <v>177</v>
      </c>
      <c r="D168" s="55">
        <v>60500</v>
      </c>
      <c r="E168" s="55">
        <v>36300</v>
      </c>
      <c r="F168" s="55">
        <v>12100</v>
      </c>
      <c r="G168" s="55">
        <f t="shared" si="2"/>
        <v>-24200</v>
      </c>
      <c r="H168" s="55">
        <f t="shared" si="5"/>
        <v>33.333333333333329</v>
      </c>
      <c r="I168" s="55">
        <f t="shared" si="4"/>
        <v>20</v>
      </c>
    </row>
    <row r="169" spans="2:9" s="24" customFormat="1" ht="54" customHeight="1" x14ac:dyDescent="0.2">
      <c r="B169" s="121">
        <v>5011</v>
      </c>
      <c r="C169" s="59" t="s">
        <v>98</v>
      </c>
      <c r="D169" s="120">
        <v>80000</v>
      </c>
      <c r="E169" s="120">
        <v>27000</v>
      </c>
      <c r="F169" s="120">
        <v>12000</v>
      </c>
      <c r="G169" s="120">
        <f t="shared" si="2"/>
        <v>-15000</v>
      </c>
      <c r="H169" s="120">
        <f t="shared" si="5"/>
        <v>44.444444444444443</v>
      </c>
      <c r="I169" s="120">
        <f t="shared" si="4"/>
        <v>15</v>
      </c>
    </row>
    <row r="170" spans="2:9" s="24" customFormat="1" ht="57" customHeight="1" x14ac:dyDescent="0.2">
      <c r="B170" s="121">
        <v>5012</v>
      </c>
      <c r="C170" s="59" t="s">
        <v>161</v>
      </c>
      <c r="D170" s="120">
        <v>58000</v>
      </c>
      <c r="E170" s="120">
        <v>23000</v>
      </c>
      <c r="F170" s="120">
        <v>11500</v>
      </c>
      <c r="G170" s="120">
        <f t="shared" si="2"/>
        <v>-11500</v>
      </c>
      <c r="H170" s="120">
        <f t="shared" si="5"/>
        <v>50</v>
      </c>
      <c r="I170" s="120">
        <f t="shared" si="4"/>
        <v>19.827586206896552</v>
      </c>
    </row>
    <row r="171" spans="2:9" s="24" customFormat="1" ht="66.75" customHeight="1" x14ac:dyDescent="0.2">
      <c r="B171" s="121">
        <v>5032</v>
      </c>
      <c r="C171" s="59" t="s">
        <v>98</v>
      </c>
      <c r="D171" s="120">
        <v>400000</v>
      </c>
      <c r="E171" s="120">
        <v>235400</v>
      </c>
      <c r="F171" s="120">
        <v>129667.38</v>
      </c>
      <c r="G171" s="120">
        <f t="shared" si="2"/>
        <v>-105732.62</v>
      </c>
      <c r="H171" s="120">
        <f t="shared" si="5"/>
        <v>55.083848768054381</v>
      </c>
      <c r="I171" s="120">
        <f t="shared" si="4"/>
        <v>32.416845000000002</v>
      </c>
    </row>
    <row r="172" spans="2:9" s="24" customFormat="1" ht="48.75" customHeight="1" x14ac:dyDescent="0.2">
      <c r="B172" s="121">
        <v>5041</v>
      </c>
      <c r="C172" s="59" t="s">
        <v>99</v>
      </c>
      <c r="D172" s="120">
        <f>D173+D174+D175+D176+D177+D178+D179+D180</f>
        <v>348900</v>
      </c>
      <c r="E172" s="120">
        <f t="shared" ref="E172:F172" si="22">E173+E174+E175+E176+E177+E178+E179+E180</f>
        <v>187250</v>
      </c>
      <c r="F172" s="120">
        <f t="shared" si="22"/>
        <v>125634.52</v>
      </c>
      <c r="G172" s="120">
        <f t="shared" si="2"/>
        <v>-61615.479999999996</v>
      </c>
      <c r="H172" s="120">
        <f t="shared" si="5"/>
        <v>67.094536715620833</v>
      </c>
      <c r="I172" s="120">
        <f t="shared" si="4"/>
        <v>36.00874749211809</v>
      </c>
    </row>
    <row r="173" spans="2:9" s="24" customFormat="1" ht="42" customHeight="1" x14ac:dyDescent="0.2">
      <c r="B173" s="123">
        <v>2111</v>
      </c>
      <c r="C173" s="54" t="s">
        <v>147</v>
      </c>
      <c r="D173" s="55">
        <v>212400</v>
      </c>
      <c r="E173" s="55">
        <v>85500</v>
      </c>
      <c r="F173" s="55">
        <v>68602.52</v>
      </c>
      <c r="G173" s="55">
        <f t="shared" si="2"/>
        <v>-16897.479999999996</v>
      </c>
      <c r="H173" s="55">
        <f t="shared" si="5"/>
        <v>80.236865497076025</v>
      </c>
      <c r="I173" s="55">
        <f t="shared" si="4"/>
        <v>32.29873822975518</v>
      </c>
    </row>
    <row r="174" spans="2:9" s="24" customFormat="1" ht="44.25" customHeight="1" x14ac:dyDescent="0.2">
      <c r="B174" s="123">
        <v>2120</v>
      </c>
      <c r="C174" s="54" t="s">
        <v>148</v>
      </c>
      <c r="D174" s="55">
        <v>36000</v>
      </c>
      <c r="E174" s="55">
        <v>15000</v>
      </c>
      <c r="F174" s="55">
        <v>9375.73</v>
      </c>
      <c r="G174" s="55">
        <f t="shared" si="2"/>
        <v>-5624.27</v>
      </c>
      <c r="H174" s="55">
        <f t="shared" si="5"/>
        <v>62.504866666666658</v>
      </c>
      <c r="I174" s="55">
        <f t="shared" si="4"/>
        <v>26.043694444444444</v>
      </c>
    </row>
    <row r="175" spans="2:9" s="24" customFormat="1" ht="36" customHeight="1" x14ac:dyDescent="0.2">
      <c r="B175" s="123">
        <v>2210</v>
      </c>
      <c r="C175" s="54" t="s">
        <v>133</v>
      </c>
      <c r="D175" s="55">
        <v>25800</v>
      </c>
      <c r="E175" s="55">
        <v>13800</v>
      </c>
      <c r="F175" s="55">
        <v>5970</v>
      </c>
      <c r="G175" s="55">
        <f t="shared" si="2"/>
        <v>-7830</v>
      </c>
      <c r="H175" s="55">
        <f t="shared" si="5"/>
        <v>43.260869565217391</v>
      </c>
      <c r="I175" s="55">
        <f t="shared" si="4"/>
        <v>23.13953488372093</v>
      </c>
    </row>
    <row r="176" spans="2:9" s="24" customFormat="1" ht="40.5" customHeight="1" x14ac:dyDescent="0.2">
      <c r="B176" s="123">
        <v>2240</v>
      </c>
      <c r="C176" s="54" t="s">
        <v>139</v>
      </c>
      <c r="D176" s="55">
        <v>58000</v>
      </c>
      <c r="E176" s="55">
        <v>56250</v>
      </c>
      <c r="F176" s="55">
        <v>35264</v>
      </c>
      <c r="G176" s="55">
        <f t="shared" si="2"/>
        <v>-20986</v>
      </c>
      <c r="H176" s="55">
        <f t="shared" si="5"/>
        <v>62.691555555555553</v>
      </c>
      <c r="I176" s="55">
        <f t="shared" si="4"/>
        <v>60.8</v>
      </c>
    </row>
    <row r="177" spans="2:9" s="24" customFormat="1" ht="42" customHeight="1" x14ac:dyDescent="0.2">
      <c r="B177" s="123">
        <v>2273</v>
      </c>
      <c r="C177" s="54" t="s">
        <v>152</v>
      </c>
      <c r="D177" s="55">
        <v>15100</v>
      </c>
      <c r="E177" s="55">
        <v>15100</v>
      </c>
      <c r="F177" s="55">
        <v>6422.27</v>
      </c>
      <c r="G177" s="55">
        <f t="shared" si="2"/>
        <v>-8677.73</v>
      </c>
      <c r="H177" s="55">
        <f t="shared" si="5"/>
        <v>42.531589403973513</v>
      </c>
      <c r="I177" s="55">
        <f t="shared" si="4"/>
        <v>42.531589403973513</v>
      </c>
    </row>
    <row r="178" spans="2:9" s="24" customFormat="1" ht="37.5" customHeight="1" x14ac:dyDescent="0.2">
      <c r="B178" s="123">
        <v>2274</v>
      </c>
      <c r="C178" s="54" t="s">
        <v>153</v>
      </c>
      <c r="D178" s="55">
        <v>0</v>
      </c>
      <c r="E178" s="55">
        <v>0</v>
      </c>
      <c r="F178" s="55">
        <v>0</v>
      </c>
      <c r="G178" s="55">
        <f t="shared" si="2"/>
        <v>0</v>
      </c>
      <c r="H178" s="55">
        <f t="shared" si="5"/>
        <v>0</v>
      </c>
      <c r="I178" s="55">
        <f t="shared" si="4"/>
        <v>0</v>
      </c>
    </row>
    <row r="179" spans="2:9" s="24" customFormat="1" ht="48.75" customHeight="1" x14ac:dyDescent="0.2">
      <c r="B179" s="123">
        <v>2275</v>
      </c>
      <c r="C179" s="54" t="s">
        <v>154</v>
      </c>
      <c r="D179" s="55">
        <v>0</v>
      </c>
      <c r="E179" s="55">
        <v>0</v>
      </c>
      <c r="F179" s="55">
        <v>0</v>
      </c>
      <c r="G179" s="55">
        <f t="shared" si="2"/>
        <v>0</v>
      </c>
      <c r="H179" s="55">
        <f t="shared" si="5"/>
        <v>0</v>
      </c>
      <c r="I179" s="55">
        <f t="shared" si="4"/>
        <v>0</v>
      </c>
    </row>
    <row r="180" spans="2:9" s="24" customFormat="1" ht="61.5" customHeight="1" x14ac:dyDescent="0.2">
      <c r="B180" s="123">
        <v>2282</v>
      </c>
      <c r="C180" s="54" t="s">
        <v>135</v>
      </c>
      <c r="D180" s="55">
        <v>1600</v>
      </c>
      <c r="E180" s="55">
        <v>1600</v>
      </c>
      <c r="F180" s="55">
        <v>0</v>
      </c>
      <c r="G180" s="55">
        <f t="shared" si="2"/>
        <v>-1600</v>
      </c>
      <c r="H180" s="55">
        <f t="shared" si="5"/>
        <v>0</v>
      </c>
      <c r="I180" s="55">
        <f t="shared" si="4"/>
        <v>0</v>
      </c>
    </row>
    <row r="181" spans="2:9" s="24" customFormat="1" ht="98.25" customHeight="1" x14ac:dyDescent="0.2">
      <c r="B181" s="121">
        <v>5051</v>
      </c>
      <c r="C181" s="59" t="s">
        <v>100</v>
      </c>
      <c r="D181" s="120">
        <v>25000</v>
      </c>
      <c r="E181" s="120">
        <v>15000</v>
      </c>
      <c r="F181" s="120">
        <v>0</v>
      </c>
      <c r="G181" s="55">
        <f t="shared" si="2"/>
        <v>-15000</v>
      </c>
      <c r="H181" s="55">
        <f t="shared" si="5"/>
        <v>0</v>
      </c>
      <c r="I181" s="55">
        <f t="shared" si="4"/>
        <v>0</v>
      </c>
    </row>
    <row r="182" spans="2:9" s="24" customFormat="1" ht="87.75" customHeight="1" x14ac:dyDescent="0.2">
      <c r="B182" s="121">
        <v>5053</v>
      </c>
      <c r="C182" s="59" t="s">
        <v>101</v>
      </c>
      <c r="D182" s="120">
        <v>171100</v>
      </c>
      <c r="E182" s="120">
        <v>60000</v>
      </c>
      <c r="F182" s="120">
        <v>34443.300000000003</v>
      </c>
      <c r="G182" s="55">
        <f t="shared" si="2"/>
        <v>-25556.699999999997</v>
      </c>
      <c r="H182" s="55">
        <f t="shared" si="5"/>
        <v>57.405500000000011</v>
      </c>
      <c r="I182" s="55">
        <f t="shared" si="4"/>
        <v>20.130508474576274</v>
      </c>
    </row>
    <row r="183" spans="2:9" s="24" customFormat="1" ht="75" customHeight="1" x14ac:dyDescent="0.2">
      <c r="B183" s="121">
        <v>9410</v>
      </c>
      <c r="C183" s="59" t="s">
        <v>108</v>
      </c>
      <c r="D183" s="120">
        <v>3880300</v>
      </c>
      <c r="E183" s="120">
        <v>3880300</v>
      </c>
      <c r="F183" s="120">
        <v>3880300</v>
      </c>
      <c r="G183" s="55">
        <f t="shared" si="2"/>
        <v>0</v>
      </c>
      <c r="H183" s="55">
        <f t="shared" si="5"/>
        <v>100</v>
      </c>
      <c r="I183" s="55">
        <f t="shared" si="4"/>
        <v>100</v>
      </c>
    </row>
    <row r="184" spans="2:9" s="24" customFormat="1" ht="31.5" customHeight="1" x14ac:dyDescent="0.2">
      <c r="B184" s="121">
        <v>9770</v>
      </c>
      <c r="C184" s="59" t="s">
        <v>109</v>
      </c>
      <c r="D184" s="120">
        <v>276500</v>
      </c>
      <c r="E184" s="120">
        <v>179000</v>
      </c>
      <c r="F184" s="120">
        <v>50000</v>
      </c>
      <c r="G184" s="55">
        <f t="shared" si="2"/>
        <v>-129000</v>
      </c>
      <c r="H184" s="55">
        <f t="shared" si="5"/>
        <v>27.932960893854748</v>
      </c>
      <c r="I184" s="55">
        <f t="shared" si="4"/>
        <v>18.083182640144667</v>
      </c>
    </row>
    <row r="185" spans="2:9" s="24" customFormat="1" ht="77.25" customHeight="1" x14ac:dyDescent="0.2">
      <c r="B185" s="121">
        <v>8700</v>
      </c>
      <c r="C185" s="59" t="s">
        <v>192</v>
      </c>
      <c r="D185" s="120">
        <v>120500</v>
      </c>
      <c r="E185" s="120">
        <v>120500</v>
      </c>
      <c r="F185" s="120">
        <v>0</v>
      </c>
      <c r="G185" s="55">
        <f t="shared" si="2"/>
        <v>-120500</v>
      </c>
      <c r="H185" s="55">
        <f t="shared" si="5"/>
        <v>0</v>
      </c>
      <c r="I185" s="55">
        <f t="shared" si="4"/>
        <v>0</v>
      </c>
    </row>
    <row r="186" spans="2:9" s="165" customFormat="1" ht="31.5" customHeight="1" x14ac:dyDescent="0.2">
      <c r="B186" s="162"/>
      <c r="C186" s="163" t="s">
        <v>140</v>
      </c>
      <c r="D186" s="164">
        <f>D184+D183+D111+D44+D8+D185</f>
        <v>155448274</v>
      </c>
      <c r="E186" s="164">
        <f t="shared" ref="E186:F186" si="23">E184+E183+E111+E44+E8+E185</f>
        <v>55473551.600000001</v>
      </c>
      <c r="F186" s="164">
        <f t="shared" si="23"/>
        <v>37773091.189999998</v>
      </c>
      <c r="G186" s="164">
        <f t="shared" si="2"/>
        <v>-17700460.410000004</v>
      </c>
      <c r="H186" s="164">
        <f>IF(E186=0,0,F186/E186*100)</f>
        <v>68.092072889740834</v>
      </c>
      <c r="I186" s="164">
        <f t="shared" si="4"/>
        <v>24.299460018449608</v>
      </c>
    </row>
    <row r="187" spans="2:9" ht="31.5" customHeight="1" x14ac:dyDescent="0.3">
      <c r="B187" s="223" t="s">
        <v>51</v>
      </c>
      <c r="C187" s="223"/>
      <c r="D187" s="223"/>
      <c r="E187" s="223"/>
      <c r="F187" s="223"/>
      <c r="G187" s="223"/>
      <c r="H187" s="223"/>
      <c r="I187" s="223"/>
    </row>
    <row r="188" spans="2:9" ht="45" customHeight="1" x14ac:dyDescent="0.35">
      <c r="B188" s="60" t="s">
        <v>115</v>
      </c>
      <c r="C188" s="232" t="s">
        <v>116</v>
      </c>
      <c r="D188" s="61">
        <f>D189+D193+D194+D195+D196+D197+D198+D199+D201+D203+D204+D202+D200</f>
        <v>6718168</v>
      </c>
      <c r="E188" s="61">
        <f>E189+E193+E195+E196+E197+E198+E199+E201+E203+E204+E202+E200</f>
        <v>3008223.75</v>
      </c>
      <c r="F188" s="61">
        <f>F189+F193+F195+F196+F197+F198+F199+F201+F203+F204+F202+F200</f>
        <v>511287.41</v>
      </c>
      <c r="G188" s="62">
        <f t="shared" ref="G188:G220" si="24">F188-E188</f>
        <v>-2496936.34</v>
      </c>
      <c r="H188" s="61">
        <f>IF(E188=0,0,F188/E188*100)</f>
        <v>16.996322497620064</v>
      </c>
      <c r="I188" s="61">
        <f t="shared" ref="I188:I218" si="25">IF(D188=0,0,F188/D188*100)</f>
        <v>7.6105183734613364</v>
      </c>
    </row>
    <row r="189" spans="2:9" ht="58.5" customHeight="1" x14ac:dyDescent="0.3">
      <c r="B189" s="112"/>
      <c r="C189" s="124" t="s">
        <v>166</v>
      </c>
      <c r="D189" s="125">
        <f>D190+D192+D191</f>
        <v>767591</v>
      </c>
      <c r="E189" s="125">
        <f>E190+E192+E191</f>
        <v>710091</v>
      </c>
      <c r="F189" s="125">
        <f>F190+F192+F191</f>
        <v>173590.55</v>
      </c>
      <c r="G189" s="117">
        <f t="shared" si="24"/>
        <v>-536500.44999999995</v>
      </c>
      <c r="H189" s="117">
        <f>IF(E189=0,0,F189/E189*100)</f>
        <v>24.44623998895916</v>
      </c>
      <c r="I189" s="117">
        <f>IF(D189=0,0,F189/D189*100)</f>
        <v>22.614979852551684</v>
      </c>
    </row>
    <row r="190" spans="2:9" ht="39" customHeight="1" x14ac:dyDescent="0.3">
      <c r="B190" s="182" t="s">
        <v>132</v>
      </c>
      <c r="C190" s="183" t="s">
        <v>133</v>
      </c>
      <c r="D190" s="187">
        <v>10000</v>
      </c>
      <c r="E190" s="187">
        <v>2500</v>
      </c>
      <c r="F190" s="187">
        <v>0</v>
      </c>
      <c r="G190" s="25">
        <f t="shared" si="24"/>
        <v>-2500</v>
      </c>
      <c r="H190" s="25">
        <f t="shared" si="5"/>
        <v>0</v>
      </c>
      <c r="I190" s="25">
        <f t="shared" si="25"/>
        <v>0</v>
      </c>
    </row>
    <row r="191" spans="2:9" ht="42" customHeight="1" x14ac:dyDescent="0.3">
      <c r="B191" s="182">
        <v>3110</v>
      </c>
      <c r="C191" s="183" t="s">
        <v>134</v>
      </c>
      <c r="D191" s="187">
        <v>453591</v>
      </c>
      <c r="E191" s="187">
        <v>403591</v>
      </c>
      <c r="F191" s="187">
        <v>73590.55</v>
      </c>
      <c r="G191" s="25">
        <f t="shared" ref="G191:G193" si="26">F191-E191</f>
        <v>-330000.45</v>
      </c>
      <c r="H191" s="25">
        <f t="shared" ref="H191:H193" si="27">IF(E191=0,0,F191/E191*100)</f>
        <v>18.233942283152995</v>
      </c>
      <c r="I191" s="25">
        <f t="shared" ref="I191:I193" si="28">IF(D191=0,0,F191/D191*100)</f>
        <v>16.223988130275956</v>
      </c>
    </row>
    <row r="192" spans="2:9" ht="31.5" customHeight="1" x14ac:dyDescent="0.3">
      <c r="B192" s="182">
        <v>3132</v>
      </c>
      <c r="C192" s="183" t="s">
        <v>137</v>
      </c>
      <c r="D192" s="187">
        <v>304000</v>
      </c>
      <c r="E192" s="187">
        <v>304000</v>
      </c>
      <c r="F192" s="187">
        <v>100000</v>
      </c>
      <c r="G192" s="25">
        <f t="shared" si="26"/>
        <v>-204000</v>
      </c>
      <c r="H192" s="25">
        <f t="shared" si="27"/>
        <v>32.894736842105267</v>
      </c>
      <c r="I192" s="25">
        <f t="shared" si="28"/>
        <v>32.894736842105267</v>
      </c>
    </row>
    <row r="193" spans="2:10" s="199" customFormat="1" ht="58.5" customHeight="1" x14ac:dyDescent="0.3">
      <c r="B193" s="112">
        <v>2111</v>
      </c>
      <c r="C193" s="124" t="s">
        <v>86</v>
      </c>
      <c r="D193" s="125">
        <v>10000</v>
      </c>
      <c r="E193" s="125">
        <v>10000</v>
      </c>
      <c r="F193" s="125">
        <v>10000</v>
      </c>
      <c r="G193" s="117">
        <f t="shared" si="26"/>
        <v>0</v>
      </c>
      <c r="H193" s="117">
        <f t="shared" si="27"/>
        <v>100</v>
      </c>
      <c r="I193" s="117">
        <f t="shared" si="28"/>
        <v>100</v>
      </c>
    </row>
    <row r="194" spans="2:10" ht="31.5" customHeight="1" x14ac:dyDescent="0.3">
      <c r="B194" s="182"/>
      <c r="C194" s="183"/>
      <c r="D194" s="187"/>
      <c r="E194" s="187"/>
      <c r="F194" s="187"/>
      <c r="G194" s="25"/>
      <c r="H194" s="25"/>
      <c r="I194" s="25"/>
    </row>
    <row r="195" spans="2:10" ht="51" customHeight="1" x14ac:dyDescent="0.3">
      <c r="B195" s="112">
        <v>6013</v>
      </c>
      <c r="C195" s="124" t="s">
        <v>102</v>
      </c>
      <c r="D195" s="125">
        <v>799000</v>
      </c>
      <c r="E195" s="125">
        <v>799000</v>
      </c>
      <c r="F195" s="125">
        <v>250000</v>
      </c>
      <c r="G195" s="117">
        <f t="shared" si="24"/>
        <v>-549000</v>
      </c>
      <c r="H195" s="117">
        <f t="shared" si="5"/>
        <v>31.289111389236545</v>
      </c>
      <c r="I195" s="117">
        <f t="shared" si="25"/>
        <v>31.289111389236545</v>
      </c>
    </row>
    <row r="196" spans="2:10" ht="55.5" customHeight="1" x14ac:dyDescent="0.3">
      <c r="B196" s="112">
        <v>6017</v>
      </c>
      <c r="C196" s="124" t="s">
        <v>104</v>
      </c>
      <c r="D196" s="125">
        <v>0</v>
      </c>
      <c r="E196" s="125">
        <v>0</v>
      </c>
      <c r="F196" s="125">
        <v>0</v>
      </c>
      <c r="G196" s="117">
        <f t="shared" si="24"/>
        <v>0</v>
      </c>
      <c r="H196" s="117">
        <f t="shared" si="5"/>
        <v>0</v>
      </c>
      <c r="I196" s="117">
        <f t="shared" si="25"/>
        <v>0</v>
      </c>
    </row>
    <row r="197" spans="2:10" ht="38.25" customHeight="1" x14ac:dyDescent="0.3">
      <c r="B197" s="112">
        <v>6030</v>
      </c>
      <c r="C197" s="124" t="s">
        <v>105</v>
      </c>
      <c r="D197" s="125">
        <v>245000</v>
      </c>
      <c r="E197" s="125">
        <v>0</v>
      </c>
      <c r="F197" s="125">
        <v>0</v>
      </c>
      <c r="G197" s="117">
        <f t="shared" si="24"/>
        <v>0</v>
      </c>
      <c r="H197" s="117">
        <f t="shared" si="5"/>
        <v>0</v>
      </c>
      <c r="I197" s="117">
        <f t="shared" si="25"/>
        <v>0</v>
      </c>
    </row>
    <row r="198" spans="2:10" ht="55.5" customHeight="1" x14ac:dyDescent="0.3">
      <c r="B198" s="112">
        <v>7330</v>
      </c>
      <c r="C198" s="124" t="s">
        <v>162</v>
      </c>
      <c r="D198" s="125">
        <v>250000</v>
      </c>
      <c r="E198" s="125">
        <v>0</v>
      </c>
      <c r="F198" s="125">
        <v>0</v>
      </c>
      <c r="G198" s="117">
        <f t="shared" si="24"/>
        <v>0</v>
      </c>
      <c r="H198" s="117">
        <f t="shared" si="5"/>
        <v>0</v>
      </c>
      <c r="I198" s="117">
        <f t="shared" si="25"/>
        <v>0</v>
      </c>
    </row>
    <row r="199" spans="2:10" ht="55.5" customHeight="1" x14ac:dyDescent="0.3">
      <c r="B199" s="112">
        <v>7350</v>
      </c>
      <c r="C199" s="124" t="s">
        <v>136</v>
      </c>
      <c r="D199" s="125">
        <v>683315</v>
      </c>
      <c r="E199" s="125">
        <v>120828.75</v>
      </c>
      <c r="F199" s="125">
        <v>0</v>
      </c>
      <c r="G199" s="117">
        <f t="shared" si="24"/>
        <v>-120828.75</v>
      </c>
      <c r="H199" s="117">
        <f t="shared" si="5"/>
        <v>0</v>
      </c>
      <c r="I199" s="117">
        <f t="shared" si="25"/>
        <v>0</v>
      </c>
    </row>
    <row r="200" spans="2:10" ht="55.5" customHeight="1" x14ac:dyDescent="0.3">
      <c r="B200" s="112">
        <v>7362</v>
      </c>
      <c r="C200" s="124" t="s">
        <v>178</v>
      </c>
      <c r="D200" s="125">
        <v>0</v>
      </c>
      <c r="E200" s="125">
        <v>0</v>
      </c>
      <c r="F200" s="125">
        <v>0</v>
      </c>
      <c r="G200" s="117">
        <f t="shared" si="24"/>
        <v>0</v>
      </c>
      <c r="H200" s="117">
        <f t="shared" si="5"/>
        <v>0</v>
      </c>
      <c r="I200" s="117">
        <f t="shared" si="25"/>
        <v>0</v>
      </c>
    </row>
    <row r="201" spans="2:10" ht="48" customHeight="1" x14ac:dyDescent="0.3">
      <c r="B201" s="112">
        <v>7442</v>
      </c>
      <c r="C201" s="124" t="s">
        <v>106</v>
      </c>
      <c r="D201" s="125">
        <v>0</v>
      </c>
      <c r="E201" s="125">
        <v>0</v>
      </c>
      <c r="F201" s="125">
        <v>0</v>
      </c>
      <c r="G201" s="117">
        <f t="shared" si="24"/>
        <v>0</v>
      </c>
      <c r="H201" s="117">
        <f t="shared" si="5"/>
        <v>0</v>
      </c>
      <c r="I201" s="117">
        <f t="shared" si="25"/>
        <v>0</v>
      </c>
    </row>
    <row r="202" spans="2:10" ht="62.25" customHeight="1" x14ac:dyDescent="0.3">
      <c r="B202" s="112" t="s">
        <v>172</v>
      </c>
      <c r="C202" s="124" t="s">
        <v>173</v>
      </c>
      <c r="D202" s="125">
        <v>3887182</v>
      </c>
      <c r="E202" s="125">
        <v>1342394</v>
      </c>
      <c r="F202" s="125">
        <v>69200</v>
      </c>
      <c r="G202" s="117">
        <f t="shared" si="24"/>
        <v>-1273194</v>
      </c>
      <c r="H202" s="117">
        <f t="shared" si="5"/>
        <v>5.1549694054055664</v>
      </c>
      <c r="I202" s="117">
        <f t="shared" si="25"/>
        <v>1.780209930998857</v>
      </c>
    </row>
    <row r="203" spans="2:10" ht="48" customHeight="1" x14ac:dyDescent="0.3">
      <c r="B203" s="112">
        <v>7693</v>
      </c>
      <c r="C203" s="124" t="s">
        <v>158</v>
      </c>
      <c r="D203" s="125">
        <v>0</v>
      </c>
      <c r="E203" s="125">
        <v>0</v>
      </c>
      <c r="F203" s="125">
        <v>0</v>
      </c>
      <c r="G203" s="117">
        <f t="shared" si="24"/>
        <v>0</v>
      </c>
      <c r="H203" s="117">
        <f t="shared" si="5"/>
        <v>0</v>
      </c>
      <c r="I203" s="117">
        <f t="shared" si="25"/>
        <v>0</v>
      </c>
    </row>
    <row r="204" spans="2:10" s="20" customFormat="1" ht="63" customHeight="1" x14ac:dyDescent="0.3">
      <c r="B204" s="112" t="s">
        <v>174</v>
      </c>
      <c r="C204" s="124" t="s">
        <v>175</v>
      </c>
      <c r="D204" s="125">
        <v>76080</v>
      </c>
      <c r="E204" s="125">
        <v>25910</v>
      </c>
      <c r="F204" s="125">
        <v>8496.86</v>
      </c>
      <c r="G204" s="117">
        <f t="shared" si="24"/>
        <v>-17413.14</v>
      </c>
      <c r="H204" s="117">
        <f t="shared" si="5"/>
        <v>32.793747587803942</v>
      </c>
      <c r="I204" s="117">
        <f t="shared" si="25"/>
        <v>11.168322818086224</v>
      </c>
    </row>
    <row r="205" spans="2:10" ht="36.75" customHeight="1" x14ac:dyDescent="0.3">
      <c r="B205" s="63" t="s">
        <v>121</v>
      </c>
      <c r="C205" s="64" t="s">
        <v>122</v>
      </c>
      <c r="D205" s="65">
        <f>D206+D207+D208+D209</f>
        <v>3267779.11</v>
      </c>
      <c r="E205" s="65">
        <f>E206+E207+E208+E209</f>
        <v>1039482.79</v>
      </c>
      <c r="F205" s="65">
        <f>F206+F207+F208+F209</f>
        <v>2292610.2799999998</v>
      </c>
      <c r="G205" s="66">
        <f>F205-E205</f>
        <v>1253127.4899999998</v>
      </c>
      <c r="H205" s="66">
        <f t="shared" ref="H205:H218" si="29">IF(E205=0,0,F205/E205*100)</f>
        <v>220.55298096854492</v>
      </c>
      <c r="I205" s="66">
        <f t="shared" si="25"/>
        <v>70.15805545069415</v>
      </c>
      <c r="J205" s="20"/>
    </row>
    <row r="206" spans="2:10" ht="36.75" customHeight="1" x14ac:dyDescent="0.3">
      <c r="B206" s="127">
        <v>1010</v>
      </c>
      <c r="C206" s="126" t="s">
        <v>78</v>
      </c>
      <c r="D206" s="115">
        <v>268261.98</v>
      </c>
      <c r="E206" s="115">
        <v>61255.5</v>
      </c>
      <c r="F206" s="115">
        <v>138720.54999999999</v>
      </c>
      <c r="G206" s="116">
        <f t="shared" si="24"/>
        <v>77465.049999999988</v>
      </c>
      <c r="H206" s="116">
        <f t="shared" si="29"/>
        <v>226.46219523144859</v>
      </c>
      <c r="I206" s="116">
        <f t="shared" si="25"/>
        <v>51.710849968377929</v>
      </c>
    </row>
    <row r="207" spans="2:10" ht="36.75" customHeight="1" x14ac:dyDescent="0.3">
      <c r="B207" s="118">
        <v>1020</v>
      </c>
      <c r="C207" s="124" t="s">
        <v>80</v>
      </c>
      <c r="D207" s="125">
        <v>2973676.94</v>
      </c>
      <c r="E207" s="125">
        <v>971767.24</v>
      </c>
      <c r="F207" s="125">
        <v>2128049.54</v>
      </c>
      <c r="G207" s="116">
        <f t="shared" si="24"/>
        <v>1156282.3</v>
      </c>
      <c r="H207" s="116">
        <f t="shared" si="29"/>
        <v>218.9875777248881</v>
      </c>
      <c r="I207" s="116">
        <f t="shared" si="25"/>
        <v>71.562902861936308</v>
      </c>
    </row>
    <row r="208" spans="2:10" ht="36.75" customHeight="1" x14ac:dyDescent="0.3">
      <c r="B208" s="118">
        <v>1090</v>
      </c>
      <c r="C208" s="124" t="s">
        <v>82</v>
      </c>
      <c r="D208" s="125">
        <v>695</v>
      </c>
      <c r="E208" s="125">
        <v>173.75</v>
      </c>
      <c r="F208" s="125">
        <v>695</v>
      </c>
      <c r="G208" s="44">
        <f t="shared" si="24"/>
        <v>521.25</v>
      </c>
      <c r="H208" s="44">
        <f t="shared" si="29"/>
        <v>400</v>
      </c>
      <c r="I208" s="44">
        <f t="shared" si="25"/>
        <v>100</v>
      </c>
    </row>
    <row r="209" spans="2:9" ht="36.75" customHeight="1" x14ac:dyDescent="0.3">
      <c r="B209" s="118" t="s">
        <v>176</v>
      </c>
      <c r="C209" s="124" t="s">
        <v>171</v>
      </c>
      <c r="D209" s="125">
        <v>25145.19</v>
      </c>
      <c r="E209" s="125">
        <v>6286.3</v>
      </c>
      <c r="F209" s="125">
        <v>25145.19</v>
      </c>
      <c r="G209" s="116">
        <f t="shared" si="24"/>
        <v>18858.89</v>
      </c>
      <c r="H209" s="116">
        <f t="shared" si="29"/>
        <v>399.99984092391389</v>
      </c>
      <c r="I209" s="116">
        <f t="shared" si="25"/>
        <v>100</v>
      </c>
    </row>
    <row r="210" spans="2:9" ht="53.25" customHeight="1" x14ac:dyDescent="0.3">
      <c r="B210" s="63" t="s">
        <v>127</v>
      </c>
      <c r="C210" s="64" t="s">
        <v>128</v>
      </c>
      <c r="D210" s="65">
        <f>D211+D212+D213+D214+D216+D217+D215</f>
        <v>777942.99</v>
      </c>
      <c r="E210" s="65">
        <f t="shared" ref="E210:F210" si="30">E211+E212+E213+E214+E216+E217+E215</f>
        <v>595735.75</v>
      </c>
      <c r="F210" s="65">
        <f t="shared" si="30"/>
        <v>57188.31</v>
      </c>
      <c r="G210" s="66">
        <f t="shared" si="24"/>
        <v>-538547.43999999994</v>
      </c>
      <c r="H210" s="66">
        <f t="shared" si="29"/>
        <v>9.5996102298712138</v>
      </c>
      <c r="I210" s="66">
        <f t="shared" si="25"/>
        <v>7.3512211993837742</v>
      </c>
    </row>
    <row r="211" spans="2:9" ht="55.5" customHeight="1" x14ac:dyDescent="0.3">
      <c r="B211" s="110" t="s">
        <v>83</v>
      </c>
      <c r="C211" s="200" t="s">
        <v>191</v>
      </c>
      <c r="D211" s="111">
        <v>207880.69</v>
      </c>
      <c r="E211" s="111">
        <v>51970.17</v>
      </c>
      <c r="F211" s="111">
        <v>39026.01</v>
      </c>
      <c r="G211" s="128">
        <f t="shared" si="24"/>
        <v>-12944.159999999996</v>
      </c>
      <c r="H211" s="128">
        <f t="shared" si="29"/>
        <v>75.093096674496167</v>
      </c>
      <c r="I211" s="128">
        <f t="shared" si="25"/>
        <v>18.77327326554477</v>
      </c>
    </row>
    <row r="212" spans="2:9" ht="36.75" customHeight="1" x14ac:dyDescent="0.3">
      <c r="B212" s="112" t="s">
        <v>88</v>
      </c>
      <c r="C212" s="124" t="s">
        <v>89</v>
      </c>
      <c r="D212" s="125">
        <v>13404.3</v>
      </c>
      <c r="E212" s="125">
        <v>3351.08</v>
      </c>
      <c r="F212" s="125">
        <v>13404.3</v>
      </c>
      <c r="G212" s="128">
        <f t="shared" si="24"/>
        <v>10053.219999999999</v>
      </c>
      <c r="H212" s="128">
        <f t="shared" si="29"/>
        <v>399.99940317748309</v>
      </c>
      <c r="I212" s="128">
        <f t="shared" si="25"/>
        <v>100</v>
      </c>
    </row>
    <row r="213" spans="2:9" ht="36.75" customHeight="1" x14ac:dyDescent="0.3">
      <c r="B213" s="112" t="s">
        <v>90</v>
      </c>
      <c r="C213" s="124" t="s">
        <v>91</v>
      </c>
      <c r="D213" s="125">
        <v>0</v>
      </c>
      <c r="E213" s="125">
        <v>0</v>
      </c>
      <c r="F213" s="125">
        <v>0</v>
      </c>
      <c r="G213" s="128">
        <f t="shared" si="24"/>
        <v>0</v>
      </c>
      <c r="H213" s="128">
        <f t="shared" si="29"/>
        <v>0</v>
      </c>
      <c r="I213" s="128">
        <f t="shared" si="25"/>
        <v>0</v>
      </c>
    </row>
    <row r="214" spans="2:9" ht="61.5" customHeight="1" x14ac:dyDescent="0.3">
      <c r="B214" s="112" t="s">
        <v>92</v>
      </c>
      <c r="C214" s="124" t="s">
        <v>93</v>
      </c>
      <c r="D214" s="125">
        <v>21658</v>
      </c>
      <c r="E214" s="125">
        <v>5414.5</v>
      </c>
      <c r="F214" s="125">
        <v>4758</v>
      </c>
      <c r="G214" s="128">
        <f t="shared" si="24"/>
        <v>-656.5</v>
      </c>
      <c r="H214" s="128">
        <f t="shared" si="29"/>
        <v>87.875150060024012</v>
      </c>
      <c r="I214" s="128">
        <f t="shared" si="25"/>
        <v>21.968787515006003</v>
      </c>
    </row>
    <row r="215" spans="2:9" ht="36.75" customHeight="1" x14ac:dyDescent="0.3">
      <c r="B215" s="112">
        <v>4082</v>
      </c>
      <c r="C215" s="124" t="s">
        <v>95</v>
      </c>
      <c r="D215" s="125">
        <v>0</v>
      </c>
      <c r="E215" s="125">
        <v>0</v>
      </c>
      <c r="F215" s="125">
        <v>0</v>
      </c>
      <c r="G215" s="128">
        <f t="shared" si="24"/>
        <v>0</v>
      </c>
      <c r="H215" s="128">
        <f t="shared" si="29"/>
        <v>0</v>
      </c>
      <c r="I215" s="128">
        <f t="shared" si="25"/>
        <v>0</v>
      </c>
    </row>
    <row r="216" spans="2:9" ht="36.75" customHeight="1" x14ac:dyDescent="0.3">
      <c r="B216" s="118" t="s">
        <v>72</v>
      </c>
      <c r="C216" s="124" t="s">
        <v>99</v>
      </c>
      <c r="D216" s="125">
        <v>0</v>
      </c>
      <c r="E216" s="125">
        <v>0</v>
      </c>
      <c r="F216" s="125">
        <v>0</v>
      </c>
      <c r="G216" s="128">
        <f t="shared" si="24"/>
        <v>0</v>
      </c>
      <c r="H216" s="128">
        <f t="shared" si="29"/>
        <v>0</v>
      </c>
      <c r="I216" s="128">
        <f t="shared" si="25"/>
        <v>0</v>
      </c>
    </row>
    <row r="217" spans="2:9" ht="36.75" customHeight="1" x14ac:dyDescent="0.3">
      <c r="B217" s="112" t="s">
        <v>163</v>
      </c>
      <c r="C217" s="124" t="s">
        <v>164</v>
      </c>
      <c r="D217" s="125">
        <v>535000</v>
      </c>
      <c r="E217" s="125">
        <v>535000</v>
      </c>
      <c r="F217" s="125">
        <v>0</v>
      </c>
      <c r="G217" s="128">
        <f t="shared" si="24"/>
        <v>-535000</v>
      </c>
      <c r="H217" s="128">
        <f t="shared" si="29"/>
        <v>0</v>
      </c>
      <c r="I217" s="128">
        <f t="shared" si="25"/>
        <v>0</v>
      </c>
    </row>
    <row r="218" spans="2:9" ht="36.75" customHeight="1" x14ac:dyDescent="0.3">
      <c r="B218" s="112">
        <v>9770</v>
      </c>
      <c r="C218" s="124" t="s">
        <v>109</v>
      </c>
      <c r="D218" s="125">
        <v>410000</v>
      </c>
      <c r="E218" s="125">
        <v>410000</v>
      </c>
      <c r="F218" s="125">
        <v>0</v>
      </c>
      <c r="G218" s="128">
        <f t="shared" si="24"/>
        <v>-410000</v>
      </c>
      <c r="H218" s="128">
        <f t="shared" si="29"/>
        <v>0</v>
      </c>
      <c r="I218" s="128">
        <f t="shared" si="25"/>
        <v>0</v>
      </c>
    </row>
    <row r="219" spans="2:9" ht="23.85" customHeight="1" x14ac:dyDescent="0.3">
      <c r="B219" s="26" t="s">
        <v>62</v>
      </c>
      <c r="C219" s="27" t="s">
        <v>141</v>
      </c>
      <c r="D219" s="28">
        <f>D210+D205+D188+D218</f>
        <v>11173890.1</v>
      </c>
      <c r="E219" s="28">
        <f>E210+E205+E188+E218</f>
        <v>5053442.29</v>
      </c>
      <c r="F219" s="28">
        <f>F210+F205+F188+F218</f>
        <v>2861086</v>
      </c>
      <c r="G219" s="28">
        <f t="shared" si="24"/>
        <v>-2192356.29</v>
      </c>
      <c r="H219" s="70">
        <f>IF(E219=0,0,F219/E219*100)</f>
        <v>56.616576104206388</v>
      </c>
      <c r="I219" s="70">
        <f>IF(D219=0,0,F219/D219*100)</f>
        <v>25.605102380593486</v>
      </c>
    </row>
    <row r="220" spans="2:9" ht="37.5" customHeight="1" x14ac:dyDescent="0.3">
      <c r="B220" s="67"/>
      <c r="C220" s="68" t="s">
        <v>142</v>
      </c>
      <c r="D220" s="72">
        <f>D219+D186</f>
        <v>166622164.09999999</v>
      </c>
      <c r="E220" s="72">
        <f>E219+E186</f>
        <v>60526993.890000001</v>
      </c>
      <c r="F220" s="72">
        <f>F219+F186</f>
        <v>40634177.189999998</v>
      </c>
      <c r="G220" s="69">
        <f t="shared" si="24"/>
        <v>-19892816.700000003</v>
      </c>
      <c r="H220" s="71">
        <f>IF(E220=0,0,F220/E220*100)</f>
        <v>67.133975402524314</v>
      </c>
      <c r="I220" s="71">
        <f>IF(D220=0,0,F220/D220*100)</f>
        <v>24.387018023372317</v>
      </c>
    </row>
    <row r="222" spans="2:9" x14ac:dyDescent="0.3">
      <c r="C222" s="19" t="s">
        <v>73</v>
      </c>
      <c r="D222" s="19" t="s">
        <v>74</v>
      </c>
      <c r="G222" s="32"/>
    </row>
  </sheetData>
  <mergeCells count="11">
    <mergeCell ref="B7:I7"/>
    <mergeCell ref="B187:I187"/>
    <mergeCell ref="C3:E3"/>
    <mergeCell ref="F3:G3"/>
    <mergeCell ref="A5:A6"/>
    <mergeCell ref="B5:B6"/>
    <mergeCell ref="C5:C6"/>
    <mergeCell ref="D5:D6"/>
    <mergeCell ref="E5:E6"/>
    <mergeCell ref="F5:F6"/>
    <mergeCell ref="G5:I5"/>
  </mergeCell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Доходи</vt:lpstr>
      <vt:lpstr>Видатки</vt:lpstr>
      <vt:lpstr>Доходи!Заголовки_для_печати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 6400 top</cp:lastModifiedBy>
  <cp:lastPrinted>2020-06-01T06:39:59Z</cp:lastPrinted>
  <dcterms:created xsi:type="dcterms:W3CDTF">2015-04-28T06:56:23Z</dcterms:created>
  <dcterms:modified xsi:type="dcterms:W3CDTF">2020-06-01T06:58:09Z</dcterms:modified>
</cp:coreProperties>
</file>