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tabRatio="601" activeTab="0"/>
  </bookViews>
  <sheets>
    <sheet name="Лист1" sheetId="1" r:id="rId1"/>
  </sheets>
  <definedNames>
    <definedName name="_xlnm.Print_Titles" localSheetId="0">'Лист1'!$A:$D,'Лист1'!$7:$12</definedName>
    <definedName name="_xlnm.Print_Area" localSheetId="0">'Лист1'!$A$1:$AN$128</definedName>
  </definedNames>
  <calcPr fullCalcOnLoad="1"/>
</workbook>
</file>

<file path=xl/sharedStrings.xml><?xml version="1.0" encoding="utf-8"?>
<sst xmlns="http://schemas.openxmlformats.org/spreadsheetml/2006/main" count="485" uniqueCount="352">
  <si>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</si>
  <si>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</si>
  <si>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</si>
  <si>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</si>
  <si>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</si>
  <si>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</si>
  <si>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</si>
  <si>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</si>
  <si>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</si>
  <si>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</si>
  <si>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</si>
  <si>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</si>
  <si>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</si>
  <si>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</si>
  <si>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</si>
  <si>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</si>
  <si>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</si>
  <si>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Охтирської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</si>
  <si>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</si>
  <si>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</si>
  <si>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</si>
  <si>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</si>
  <si>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</si>
  <si>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</si>
  <si>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</si>
  <si>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</si>
  <si>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</si>
  <si>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</si>
  <si>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</si>
  <si>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</si>
  <si>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</si>
  <si>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</si>
  <si>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</si>
  <si>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</si>
  <si>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</si>
  <si>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</si>
  <si>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</si>
  <si>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</si>
  <si>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</si>
  <si>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</si>
  <si>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</si>
  <si>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0217680</t>
  </si>
  <si>
    <t>0490</t>
  </si>
  <si>
    <t>7680</t>
  </si>
  <si>
    <t>Членські внески до асоціацій органів місцевого самоврядування</t>
  </si>
  <si>
    <t>0218220</t>
  </si>
  <si>
    <t>0380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</si>
  <si>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</si>
  <si>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</si>
  <si>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</si>
  <si>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</si>
  <si>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</si>
  <si>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0218410</t>
  </si>
  <si>
    <t>0830</t>
  </si>
  <si>
    <t>8410</t>
  </si>
  <si>
    <t>Фінансова підтримка засобів масової інформації</t>
  </si>
  <si>
    <t>0600000</t>
  </si>
  <si>
    <t>Відділ освіти Охтирської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</si>
  <si>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</si>
  <si>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</si>
  <si>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</si>
  <si>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</si>
  <si>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</si>
  <si>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</si>
  <si>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</si>
  <si>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</si>
  <si>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</si>
  <si>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</si>
  <si>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</si>
  <si>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</si>
  <si>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</si>
  <si>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</si>
  <si>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</si>
  <si>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</si>
  <si>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</si>
  <si>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</si>
  <si>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</si>
  <si>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</si>
  <si>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</si>
  <si>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</si>
  <si>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</si>
  <si>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</si>
  <si>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</si>
  <si>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0613242</t>
  </si>
  <si>
    <t>3242</t>
  </si>
  <si>
    <t>Інші заходи у сфері соціального захисту і соціального забезпечення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</si>
  <si>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</si>
  <si>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</si>
  <si>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</si>
  <si>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</si>
  <si>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Відділ охорони здоров'я Охтирської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</si>
  <si>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</si>
  <si>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</si>
  <si>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</si>
  <si>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</si>
  <si>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</si>
  <si>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</si>
  <si>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</si>
  <si>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</si>
  <si>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</si>
  <si>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</si>
  <si>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</si>
  <si>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</si>
  <si>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</si>
  <si>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</si>
  <si>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</si>
  <si>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</si>
  <si>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</si>
  <si>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</si>
  <si>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</si>
  <si>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</si>
  <si>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</si>
  <si>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0712152</t>
  </si>
  <si>
    <t>2152</t>
  </si>
  <si>
    <t>Інші програми та заходи у сфері охорони здоров`я</t>
  </si>
  <si>
    <t>0800000</t>
  </si>
  <si>
    <t>Управління соціального захисту населення Охтирської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</si>
  <si>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</si>
  <si>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</si>
  <si>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</si>
  <si>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</si>
  <si>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</si>
  <si>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</si>
  <si>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</si>
  <si>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</si>
  <si>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</si>
  <si>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</si>
  <si>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</si>
  <si>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</si>
  <si>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</si>
  <si>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</si>
  <si>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</si>
  <si>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</si>
  <si>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</si>
  <si>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</si>
  <si>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</si>
  <si>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</si>
  <si>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</si>
  <si>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</si>
  <si>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</si>
  <si>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</si>
  <si>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</si>
  <si>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</si>
  <si>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</si>
  <si>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</si>
  <si>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</si>
  <si>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</si>
  <si>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</si>
  <si>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</si>
  <si>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</si>
  <si>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</si>
  <si>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</si>
  <si>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</si>
  <si>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</si>
  <si>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</si>
  <si>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</si>
  <si>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</si>
  <si>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</si>
  <si>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</si>
  <si>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</si>
  <si>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</si>
  <si>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</si>
  <si>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</si>
  <si>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</si>
  <si>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</si>
  <si>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</si>
  <si>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</si>
  <si>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</si>
  <si>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</si>
  <si>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</si>
  <si>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</si>
  <si>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</si>
  <si>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</si>
  <si>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</si>
  <si>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</si>
  <si>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</si>
  <si>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</si>
  <si>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</si>
  <si>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</si>
  <si>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</si>
  <si>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</si>
  <si>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</si>
  <si>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</si>
  <si>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</si>
  <si>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</si>
  <si>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</si>
  <si>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</si>
  <si>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</si>
  <si>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</si>
  <si>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</si>
  <si>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</si>
  <si>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</si>
  <si>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</si>
  <si>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</si>
  <si>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</si>
  <si>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</si>
  <si>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</si>
  <si>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</si>
  <si>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</si>
  <si>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</si>
  <si>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</si>
  <si>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</si>
  <si>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</si>
  <si>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</si>
  <si>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</si>
  <si>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</si>
  <si>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</si>
  <si>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</si>
  <si>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</si>
  <si>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</si>
  <si>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</si>
  <si>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</si>
  <si>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</si>
  <si>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</si>
  <si>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</si>
  <si>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</si>
  <si>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</si>
  <si>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Відділ культури і туризму Охтирської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</si>
  <si>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</si>
  <si>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</si>
  <si>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</si>
  <si>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</si>
  <si>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</si>
  <si>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</si>
  <si>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</si>
  <si>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</si>
  <si>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</si>
  <si>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</si>
  <si>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</si>
  <si>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</si>
  <si>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</si>
  <si>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</si>
  <si>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</si>
  <si>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</si>
  <si>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</si>
  <si>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</si>
  <si>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</si>
  <si>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</si>
  <si>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</si>
  <si>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</si>
  <si>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</si>
  <si>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</si>
  <si>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</si>
  <si>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</si>
  <si>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1200000</t>
  </si>
  <si>
    <t>Управління капітального будівництва та  житлово-комунального господарства Охтирської міської ради</t>
  </si>
  <si>
    <t>1210000</t>
  </si>
  <si>
    <t>1210160</t>
  </si>
  <si>
    <t>1216015</t>
  </si>
  <si>
    <t>0620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</si>
  <si>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</si>
  <si>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</si>
  <si>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</si>
  <si>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</si>
  <si>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</si>
  <si>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</si>
  <si>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</si>
  <si>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</si>
  <si>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</si>
  <si>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</si>
  <si>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</si>
  <si>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1217321</t>
  </si>
  <si>
    <t>0443</t>
  </si>
  <si>
    <t>7321</t>
  </si>
  <si>
    <t>Будівництво освітніх установ та закладів</t>
  </si>
  <si>
    <t>1217322</t>
  </si>
  <si>
    <t>7322</t>
  </si>
  <si>
    <t>Будівництво медичних установ та закладів</t>
  </si>
  <si>
    <t>1217324</t>
  </si>
  <si>
    <t>7324</t>
  </si>
  <si>
    <t>Будівництво установ та закладів культури</t>
  </si>
  <si>
    <t>1217330</t>
  </si>
  <si>
    <t>7330</t>
  </si>
  <si>
    <t>1217370</t>
  </si>
  <si>
    <t>7370</t>
  </si>
  <si>
    <t>Реалізація інших заходів щодо соціально-економічного розвитку територій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</si>
  <si>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</si>
  <si>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</si>
  <si>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</si>
  <si>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</si>
  <si>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1218313</t>
  </si>
  <si>
    <t>0513</t>
  </si>
  <si>
    <t>8313</t>
  </si>
  <si>
    <t>Ліквідація іншого забруднення навколишнього природного середовища</t>
  </si>
  <si>
    <t>3700000</t>
  </si>
  <si>
    <t>Управління фінансів та економіки Охтирської міської ради</t>
  </si>
  <si>
    <t>3710000</t>
  </si>
  <si>
    <t>3710160</t>
  </si>
  <si>
    <t>3717610</t>
  </si>
  <si>
    <t>0411</t>
  </si>
  <si>
    <t>7610</t>
  </si>
  <si>
    <t>Сприяння розвитку малого та середнього підприємництва</t>
  </si>
  <si>
    <t>3718700</t>
  </si>
  <si>
    <t>8700</t>
  </si>
  <si>
    <t>Резервний фонд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</si>
  <si>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</si>
  <si>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</si>
  <si>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</si>
  <si>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</si>
  <si>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</si>
  <si>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</si>
  <si>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до рішення міської ради</t>
  </si>
  <si>
    <t>Затверджений бюджет</t>
  </si>
  <si>
    <t>Зміни до додатку 3 рішення  міської ради "Про бюджет міста на 2019 рік"</t>
  </si>
  <si>
    <t>"Розподіл видатків  бюджету м.Охтирка на 2019 рік"</t>
  </si>
  <si>
    <t>Будівництво1 інших об`єктів комунальної власності</t>
  </si>
  <si>
    <t>Внесено зміни</t>
  </si>
  <si>
    <t>Затверджено з урахуванням змін</t>
  </si>
  <si>
    <t>Внески до статутного капіталу суб'єктів господарювання</t>
  </si>
  <si>
    <t>0217693</t>
  </si>
  <si>
    <t>7693</t>
  </si>
  <si>
    <t>Інші заходи, пов'язані з економічною діяльністю</t>
  </si>
  <si>
    <t>7350</t>
  </si>
  <si>
    <t>0217350</t>
  </si>
  <si>
    <t>Розроблення схем планування та забудови територій (містобудівної документації)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</si>
  <si>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</si>
  <si>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</si>
  <si>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</si>
  <si>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1216013</t>
  </si>
  <si>
    <t>6013</t>
  </si>
  <si>
    <t>Забезпечення діяльності водопровідно-каналізаційного господарства</t>
  </si>
  <si>
    <t>0611170</t>
  </si>
  <si>
    <t>1170</t>
  </si>
  <si>
    <t>Забезпечення діяльності інклюзивно-ресурсних центрів</t>
  </si>
  <si>
    <t>9750</t>
  </si>
  <si>
    <t>Субвенція з місцевого бюджету на співфінансування інвестиційних проектів</t>
  </si>
  <si>
    <t>3087</t>
  </si>
  <si>
    <t>0813087</t>
  </si>
  <si>
    <t>Надання допомоги на дітей, які виховуються у багатодітних сім'ях</t>
  </si>
  <si>
    <t>3049</t>
  </si>
  <si>
    <t>0813049</t>
  </si>
  <si>
    <t>Відшкодування послуги з догляду за дитиною до трьох років «муніципальна няня»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</si>
  <si>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</si>
  <si>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</si>
  <si>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</si>
  <si>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8330</t>
  </si>
  <si>
    <t>1218330</t>
  </si>
  <si>
    <t>Інша діяльність у сфері екології та охорони природних ресурсів</t>
  </si>
  <si>
    <t>1217130</t>
  </si>
  <si>
    <t>7130</t>
  </si>
  <si>
    <t>0421</t>
  </si>
  <si>
    <t>Здійснення заходів із землеустрою</t>
  </si>
  <si>
    <t>0217670</t>
  </si>
  <si>
    <t>Валентина ПОПОВИЧ</t>
  </si>
  <si>
    <t>0219270</t>
  </si>
  <si>
    <t>9270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</si>
  <si>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</si>
  <si>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</si>
  <si>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</si>
  <si>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</si>
  <si>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</si>
  <si>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від  20.12.2019 №1831-МР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</si>
</sst>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6"/>
      <name val="Times New Roman Cyr"/>
      <family val="0"/>
    </font>
    <font>
      <sz val="14"/>
      <color indexed="8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 quotePrefix="1">
      <alignment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2" fontId="45" fillId="5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8" fillId="5" borderId="10" xfId="0" applyNumberFormat="1" applyFont="1" applyFill="1" applyBorder="1" applyAlignment="1" quotePrefix="1">
      <alignment horizontal="center" vertical="center" wrapText="1"/>
    </xf>
    <xf numFmtId="49" fontId="48" fillId="5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 quotePrefix="1">
      <alignment horizontal="center" vertical="center" wrapText="1"/>
    </xf>
    <xf numFmtId="49" fontId="48" fillId="0" borderId="0" xfId="0" applyNumberFormat="1" applyFont="1" applyAlignment="1">
      <alignment horizontal="left"/>
    </xf>
    <xf numFmtId="2" fontId="44" fillId="0" borderId="10" xfId="0" applyNumberFormat="1" applyFont="1" applyBorder="1" applyAlignment="1">
      <alignment vertical="center" wrapText="1"/>
    </xf>
    <xf numFmtId="4" fontId="44" fillId="34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4" fontId="45" fillId="5" borderId="10" xfId="0" applyNumberFormat="1" applyFont="1" applyFill="1" applyBorder="1" applyAlignment="1">
      <alignment vertical="center" wrapText="1"/>
    </xf>
    <xf numFmtId="4" fontId="44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2" fontId="5" fillId="36" borderId="10" xfId="52" applyNumberFormat="1" applyFont="1" applyFill="1" applyBorder="1" applyAlignment="1" quotePrefix="1">
      <alignment horizontal="center" vertical="center" wrapText="1"/>
      <protection/>
    </xf>
    <xf numFmtId="2" fontId="5" fillId="36" borderId="10" xfId="52" applyNumberFormat="1" applyFont="1" applyFill="1" applyBorder="1" applyAlignment="1" quotePrefix="1">
      <alignment vertical="center" wrapText="1"/>
      <protection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7" fillId="36" borderId="10" xfId="52" applyFont="1" applyFill="1" applyBorder="1" applyAlignment="1" quotePrefix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2"/>
  <sheetViews>
    <sheetView showZeros="0" tabSelected="1" view="pageBreakPreview" zoomScaleSheetLayoutView="100" zoomScalePageLayoutView="0" workbookViewId="0" topLeftCell="A1">
      <pane xSplit="4" ySplit="12" topLeftCell="M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3" sqref="O3"/>
    </sheetView>
  </sheetViews>
  <sheetFormatPr defaultColWidth="9.140625" defaultRowHeight="12.75"/>
  <cols>
    <col min="1" max="1" width="14.7109375" style="12" customWidth="1"/>
    <col min="2" max="2" width="14.57421875" style="12" customWidth="1"/>
    <col min="3" max="3" width="14.00390625" style="12" customWidth="1"/>
    <col min="4" max="4" width="74.7109375" style="1" customWidth="1"/>
    <col min="5" max="5" width="23.8515625" style="1" customWidth="1"/>
    <col min="6" max="6" width="21.00390625" style="1" customWidth="1"/>
    <col min="7" max="8" width="19.140625" style="1" customWidth="1"/>
    <col min="9" max="9" width="16.28125" style="1" customWidth="1"/>
    <col min="10" max="10" width="19.140625" style="1" customWidth="1"/>
    <col min="11" max="11" width="19.7109375" style="1" customWidth="1"/>
    <col min="12" max="12" width="20.421875" style="1" customWidth="1"/>
    <col min="13" max="14" width="19.140625" style="1" customWidth="1"/>
    <col min="15" max="15" width="20.57421875" style="1" customWidth="1"/>
    <col min="16" max="16" width="23.28125" style="1" customWidth="1"/>
    <col min="17" max="17" width="21.421875" style="0" customWidth="1"/>
    <col min="18" max="18" width="20.28125" style="0" customWidth="1"/>
    <col min="19" max="19" width="20.00390625" style="0" customWidth="1"/>
    <col min="20" max="20" width="18.57421875" style="0" customWidth="1"/>
    <col min="21" max="21" width="19.00390625" style="0" customWidth="1"/>
    <col min="22" max="22" width="20.28125" style="0" customWidth="1"/>
    <col min="23" max="23" width="19.57421875" style="0" customWidth="1"/>
    <col min="24" max="25" width="19.8515625" style="0" customWidth="1"/>
    <col min="26" max="26" width="19.00390625" style="0" customWidth="1"/>
    <col min="27" max="27" width="23.28125" style="0" customWidth="1"/>
    <col min="28" max="32" width="20.8515625" style="0" customWidth="1"/>
    <col min="33" max="33" width="17.57421875" style="0" customWidth="1"/>
    <col min="34" max="40" width="20.8515625" style="0" customWidth="1"/>
  </cols>
  <sheetData>
    <row r="1" ht="18.75">
      <c r="O1" s="4" t="s">
        <v>0</v>
      </c>
    </row>
    <row r="2" ht="18.75">
      <c r="O2" s="4" t="s">
        <v>301</v>
      </c>
    </row>
    <row r="3" ht="18.75">
      <c r="O3" s="30" t="s">
        <v>351</v>
      </c>
    </row>
    <row r="4" spans="1:16" ht="20.25">
      <c r="A4" s="41" t="s">
        <v>303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0.25">
      <c r="A5" s="41" t="s">
        <v>304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ht="18.75">
      <c r="P6" s="5" t="s">
        <v>1</v>
      </c>
    </row>
    <row r="7" spans="1:40" ht="18.75">
      <c r="A7" s="42" t="s">
        <v>2</v>
      </c>
      <c r="B7" s="42" t="s">
        <v>3</v>
      </c>
      <c r="C7" s="42" t="s">
        <v>4</v>
      </c>
      <c r="D7" s="45" t="s">
        <v>5</v>
      </c>
      <c r="E7" s="34" t="s">
        <v>302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4" t="s">
        <v>306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  <c r="AC7" s="34" t="s">
        <v>307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0" ht="18.75" customHeight="1">
      <c r="A8" s="43"/>
      <c r="B8" s="43"/>
      <c r="C8" s="43"/>
      <c r="D8" s="46"/>
      <c r="E8" s="37" t="s">
        <v>6</v>
      </c>
      <c r="F8" s="37"/>
      <c r="G8" s="37"/>
      <c r="H8" s="37"/>
      <c r="I8" s="37"/>
      <c r="J8" s="37" t="s">
        <v>13</v>
      </c>
      <c r="K8" s="37"/>
      <c r="L8" s="37"/>
      <c r="M8" s="37"/>
      <c r="N8" s="37"/>
      <c r="O8" s="37"/>
      <c r="P8" s="38" t="s">
        <v>15</v>
      </c>
      <c r="Q8" s="37" t="s">
        <v>6</v>
      </c>
      <c r="R8" s="37"/>
      <c r="S8" s="37"/>
      <c r="T8" s="37"/>
      <c r="U8" s="37"/>
      <c r="V8" s="37" t="s">
        <v>13</v>
      </c>
      <c r="W8" s="37"/>
      <c r="X8" s="37"/>
      <c r="Y8" s="37"/>
      <c r="Z8" s="37"/>
      <c r="AA8" s="37"/>
      <c r="AB8" s="38" t="s">
        <v>15</v>
      </c>
      <c r="AC8" s="37" t="s">
        <v>6</v>
      </c>
      <c r="AD8" s="37"/>
      <c r="AE8" s="37"/>
      <c r="AF8" s="37"/>
      <c r="AG8" s="37"/>
      <c r="AH8" s="37" t="s">
        <v>13</v>
      </c>
      <c r="AI8" s="37"/>
      <c r="AJ8" s="37"/>
      <c r="AK8" s="37"/>
      <c r="AL8" s="37"/>
      <c r="AM8" s="37"/>
      <c r="AN8" s="38" t="s">
        <v>15</v>
      </c>
    </row>
    <row r="9" spans="1:40" ht="18.75" customHeight="1">
      <c r="A9" s="43"/>
      <c r="B9" s="43"/>
      <c r="C9" s="43"/>
      <c r="D9" s="46"/>
      <c r="E9" s="38" t="s">
        <v>7</v>
      </c>
      <c r="F9" s="33" t="s">
        <v>8</v>
      </c>
      <c r="G9" s="33" t="s">
        <v>9</v>
      </c>
      <c r="H9" s="33"/>
      <c r="I9" s="33" t="s">
        <v>12</v>
      </c>
      <c r="J9" s="38" t="s">
        <v>7</v>
      </c>
      <c r="K9" s="33" t="s">
        <v>14</v>
      </c>
      <c r="L9" s="33" t="s">
        <v>8</v>
      </c>
      <c r="M9" s="33" t="s">
        <v>9</v>
      </c>
      <c r="N9" s="33"/>
      <c r="O9" s="33" t="s">
        <v>12</v>
      </c>
      <c r="P9" s="39"/>
      <c r="Q9" s="38" t="s">
        <v>7</v>
      </c>
      <c r="R9" s="33" t="s">
        <v>8</v>
      </c>
      <c r="S9" s="33" t="s">
        <v>9</v>
      </c>
      <c r="T9" s="33"/>
      <c r="U9" s="33" t="s">
        <v>12</v>
      </c>
      <c r="V9" s="38" t="s">
        <v>7</v>
      </c>
      <c r="W9" s="33" t="s">
        <v>14</v>
      </c>
      <c r="X9" s="33" t="s">
        <v>8</v>
      </c>
      <c r="Y9" s="33" t="s">
        <v>9</v>
      </c>
      <c r="Z9" s="33"/>
      <c r="AA9" s="33" t="s">
        <v>12</v>
      </c>
      <c r="AB9" s="39"/>
      <c r="AC9" s="38" t="s">
        <v>7</v>
      </c>
      <c r="AD9" s="33" t="s">
        <v>8</v>
      </c>
      <c r="AE9" s="33" t="s">
        <v>9</v>
      </c>
      <c r="AF9" s="33"/>
      <c r="AG9" s="33" t="s">
        <v>12</v>
      </c>
      <c r="AH9" s="38" t="s">
        <v>7</v>
      </c>
      <c r="AI9" s="33" t="s">
        <v>14</v>
      </c>
      <c r="AJ9" s="33" t="s">
        <v>8</v>
      </c>
      <c r="AK9" s="33" t="s">
        <v>9</v>
      </c>
      <c r="AL9" s="33"/>
      <c r="AM9" s="33" t="s">
        <v>12</v>
      </c>
      <c r="AN9" s="39"/>
    </row>
    <row r="10" spans="1:40" ht="21" customHeight="1">
      <c r="A10" s="43"/>
      <c r="B10" s="43"/>
      <c r="C10" s="43"/>
      <c r="D10" s="46"/>
      <c r="E10" s="39"/>
      <c r="F10" s="33"/>
      <c r="G10" s="33" t="s">
        <v>10</v>
      </c>
      <c r="H10" s="33" t="s">
        <v>11</v>
      </c>
      <c r="I10" s="33"/>
      <c r="J10" s="39"/>
      <c r="K10" s="33"/>
      <c r="L10" s="33"/>
      <c r="M10" s="33" t="s">
        <v>10</v>
      </c>
      <c r="N10" s="33" t="s">
        <v>11</v>
      </c>
      <c r="O10" s="33"/>
      <c r="P10" s="39"/>
      <c r="Q10" s="39"/>
      <c r="R10" s="33"/>
      <c r="S10" s="33" t="s">
        <v>10</v>
      </c>
      <c r="T10" s="33" t="s">
        <v>11</v>
      </c>
      <c r="U10" s="33"/>
      <c r="V10" s="39"/>
      <c r="W10" s="33"/>
      <c r="X10" s="33"/>
      <c r="Y10" s="33" t="s">
        <v>10</v>
      </c>
      <c r="Z10" s="33" t="s">
        <v>11</v>
      </c>
      <c r="AA10" s="33"/>
      <c r="AB10" s="39"/>
      <c r="AC10" s="39"/>
      <c r="AD10" s="33"/>
      <c r="AE10" s="33" t="s">
        <v>10</v>
      </c>
      <c r="AF10" s="33" t="s">
        <v>11</v>
      </c>
      <c r="AG10" s="33"/>
      <c r="AH10" s="39"/>
      <c r="AI10" s="33"/>
      <c r="AJ10" s="33"/>
      <c r="AK10" s="33" t="s">
        <v>10</v>
      </c>
      <c r="AL10" s="33" t="s">
        <v>11</v>
      </c>
      <c r="AM10" s="33"/>
      <c r="AN10" s="39"/>
    </row>
    <row r="11" spans="1:40" ht="36" customHeight="1">
      <c r="A11" s="44"/>
      <c r="B11" s="44"/>
      <c r="C11" s="44"/>
      <c r="D11" s="47"/>
      <c r="E11" s="40"/>
      <c r="F11" s="33"/>
      <c r="G11" s="33"/>
      <c r="H11" s="33"/>
      <c r="I11" s="33"/>
      <c r="J11" s="40"/>
      <c r="K11" s="33"/>
      <c r="L11" s="33"/>
      <c r="M11" s="33"/>
      <c r="N11" s="33"/>
      <c r="O11" s="33"/>
      <c r="P11" s="40"/>
      <c r="Q11" s="40"/>
      <c r="R11" s="33"/>
      <c r="S11" s="33"/>
      <c r="T11" s="33"/>
      <c r="U11" s="33"/>
      <c r="V11" s="40"/>
      <c r="W11" s="33"/>
      <c r="X11" s="33"/>
      <c r="Y11" s="33"/>
      <c r="Z11" s="33"/>
      <c r="AA11" s="33"/>
      <c r="AB11" s="40"/>
      <c r="AC11" s="40"/>
      <c r="AD11" s="33"/>
      <c r="AE11" s="33"/>
      <c r="AF11" s="33"/>
      <c r="AG11" s="33"/>
      <c r="AH11" s="40"/>
      <c r="AI11" s="33"/>
      <c r="AJ11" s="33"/>
      <c r="AK11" s="33"/>
      <c r="AL11" s="33"/>
      <c r="AM11" s="33"/>
      <c r="AN11" s="40"/>
    </row>
    <row r="12" spans="1:40" s="7" customFormat="1" ht="33" customHeight="1">
      <c r="A12" s="13">
        <v>1</v>
      </c>
      <c r="B12" s="13">
        <v>2</v>
      </c>
      <c r="C12" s="13">
        <v>3</v>
      </c>
      <c r="D12" s="6">
        <v>4</v>
      </c>
      <c r="E12" s="8">
        <v>5</v>
      </c>
      <c r="F12" s="6">
        <v>6</v>
      </c>
      <c r="G12" s="6">
        <v>7</v>
      </c>
      <c r="H12" s="6">
        <v>8</v>
      </c>
      <c r="I12" s="6">
        <v>9</v>
      </c>
      <c r="J12" s="8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8">
        <v>16</v>
      </c>
      <c r="Q12" s="8">
        <v>5</v>
      </c>
      <c r="R12" s="6">
        <v>6</v>
      </c>
      <c r="S12" s="6">
        <v>7</v>
      </c>
      <c r="T12" s="6">
        <v>8</v>
      </c>
      <c r="U12" s="6">
        <v>9</v>
      </c>
      <c r="V12" s="8">
        <v>10</v>
      </c>
      <c r="W12" s="6">
        <v>11</v>
      </c>
      <c r="X12" s="6">
        <v>12</v>
      </c>
      <c r="Y12" s="6">
        <v>13</v>
      </c>
      <c r="Z12" s="6">
        <v>14</v>
      </c>
      <c r="AA12" s="6">
        <v>15</v>
      </c>
      <c r="AB12" s="8">
        <v>16</v>
      </c>
      <c r="AC12" s="8">
        <v>5</v>
      </c>
      <c r="AD12" s="6">
        <v>6</v>
      </c>
      <c r="AE12" s="6">
        <v>7</v>
      </c>
      <c r="AF12" s="6">
        <v>8</v>
      </c>
      <c r="AG12" s="6">
        <v>9</v>
      </c>
      <c r="AH12" s="8">
        <v>10</v>
      </c>
      <c r="AI12" s="6">
        <v>11</v>
      </c>
      <c r="AJ12" s="6">
        <v>12</v>
      </c>
      <c r="AK12" s="6">
        <v>13</v>
      </c>
      <c r="AL12" s="6">
        <v>14</v>
      </c>
      <c r="AM12" s="6">
        <v>15</v>
      </c>
      <c r="AN12" s="8">
        <v>16</v>
      </c>
    </row>
    <row r="13" spans="1:40" ht="30.75" customHeight="1">
      <c r="A13" s="14" t="s">
        <v>16</v>
      </c>
      <c r="B13" s="15"/>
      <c r="C13" s="15"/>
      <c r="D13" s="9" t="s">
        <v>17</v>
      </c>
      <c r="E13" s="21">
        <v>15033606</v>
      </c>
      <c r="F13" s="21">
        <v>15033606</v>
      </c>
      <c r="G13" s="21">
        <v>9012110</v>
      </c>
      <c r="H13" s="21">
        <v>509450</v>
      </c>
      <c r="I13" s="21">
        <v>0</v>
      </c>
      <c r="J13" s="21">
        <v>747000</v>
      </c>
      <c r="K13" s="21">
        <v>747000</v>
      </c>
      <c r="L13" s="21">
        <v>0</v>
      </c>
      <c r="M13" s="21">
        <v>0</v>
      </c>
      <c r="N13" s="21">
        <v>0</v>
      </c>
      <c r="O13" s="21">
        <v>747000</v>
      </c>
      <c r="P13" s="21">
        <v>15780606</v>
      </c>
      <c r="Q13" s="21">
        <f>Q14</f>
        <v>40000</v>
      </c>
      <c r="R13" s="21">
        <f aca="true" t="shared" si="0" ref="R13:AA13">R14</f>
        <v>40000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40000</v>
      </c>
      <c r="W13" s="21">
        <f t="shared" si="0"/>
        <v>40000</v>
      </c>
      <c r="X13" s="21">
        <f t="shared" si="0"/>
        <v>0</v>
      </c>
      <c r="Y13" s="21">
        <f t="shared" si="0"/>
        <v>0</v>
      </c>
      <c r="Z13" s="21">
        <f t="shared" si="0"/>
        <v>0</v>
      </c>
      <c r="AA13" s="21">
        <f t="shared" si="0"/>
        <v>40000</v>
      </c>
      <c r="AB13" s="21">
        <f>Q13+V13</f>
        <v>80000</v>
      </c>
      <c r="AC13" s="21">
        <f>AC14</f>
        <v>15073606</v>
      </c>
      <c r="AD13" s="21">
        <f aca="true" t="shared" si="1" ref="AD13:AM13">AD14</f>
        <v>15073606</v>
      </c>
      <c r="AE13" s="21">
        <f t="shared" si="1"/>
        <v>9012110</v>
      </c>
      <c r="AF13" s="21">
        <f t="shared" si="1"/>
        <v>509450</v>
      </c>
      <c r="AG13" s="21">
        <f t="shared" si="1"/>
        <v>0</v>
      </c>
      <c r="AH13" s="21">
        <f t="shared" si="1"/>
        <v>787000</v>
      </c>
      <c r="AI13" s="21">
        <f t="shared" si="1"/>
        <v>787000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787000</v>
      </c>
      <c r="AN13" s="21">
        <f>AC13+AH13</f>
        <v>15860606</v>
      </c>
    </row>
    <row r="14" spans="1:40" ht="27" customHeight="1">
      <c r="A14" s="14" t="s">
        <v>18</v>
      </c>
      <c r="B14" s="15"/>
      <c r="C14" s="15"/>
      <c r="D14" s="9" t="s">
        <v>17</v>
      </c>
      <c r="E14" s="21">
        <v>15033606</v>
      </c>
      <c r="F14" s="21">
        <v>15033606</v>
      </c>
      <c r="G14" s="21">
        <v>9012110</v>
      </c>
      <c r="H14" s="21">
        <v>509450</v>
      </c>
      <c r="I14" s="21">
        <v>0</v>
      </c>
      <c r="J14" s="21">
        <v>747000</v>
      </c>
      <c r="K14" s="21">
        <v>747000</v>
      </c>
      <c r="L14" s="21">
        <v>0</v>
      </c>
      <c r="M14" s="21">
        <v>0</v>
      </c>
      <c r="N14" s="21">
        <v>0</v>
      </c>
      <c r="O14" s="21">
        <v>747000</v>
      </c>
      <c r="P14" s="21">
        <v>15780606</v>
      </c>
      <c r="Q14" s="21">
        <f aca="true" t="shared" si="2" ref="Q14:AA14">SUM(Q15:Q29)</f>
        <v>40000</v>
      </c>
      <c r="R14" s="21">
        <f t="shared" si="2"/>
        <v>40000</v>
      </c>
      <c r="S14" s="21">
        <f t="shared" si="2"/>
        <v>0</v>
      </c>
      <c r="T14" s="21">
        <f t="shared" si="2"/>
        <v>0</v>
      </c>
      <c r="U14" s="21">
        <f t="shared" si="2"/>
        <v>0</v>
      </c>
      <c r="V14" s="21">
        <f t="shared" si="2"/>
        <v>40000</v>
      </c>
      <c r="W14" s="21">
        <f t="shared" si="2"/>
        <v>40000</v>
      </c>
      <c r="X14" s="21">
        <f t="shared" si="2"/>
        <v>0</v>
      </c>
      <c r="Y14" s="21">
        <f t="shared" si="2"/>
        <v>0</v>
      </c>
      <c r="Z14" s="21">
        <f t="shared" si="2"/>
        <v>0</v>
      </c>
      <c r="AA14" s="21">
        <f t="shared" si="2"/>
        <v>40000</v>
      </c>
      <c r="AB14" s="21">
        <f aca="true" t="shared" si="3" ref="AB14:AB51">Q14+V14</f>
        <v>80000</v>
      </c>
      <c r="AC14" s="21">
        <f>SUM(AC15:AC29)</f>
        <v>15073606</v>
      </c>
      <c r="AD14" s="21">
        <f aca="true" t="shared" si="4" ref="AD14:AN14">SUM(AD15:AD29)</f>
        <v>15073606</v>
      </c>
      <c r="AE14" s="21">
        <f t="shared" si="4"/>
        <v>9012110</v>
      </c>
      <c r="AF14" s="21">
        <f t="shared" si="4"/>
        <v>509450</v>
      </c>
      <c r="AG14" s="21">
        <f t="shared" si="4"/>
        <v>0</v>
      </c>
      <c r="AH14" s="21">
        <f t="shared" si="4"/>
        <v>787000</v>
      </c>
      <c r="AI14" s="21">
        <f t="shared" si="4"/>
        <v>787000</v>
      </c>
      <c r="AJ14" s="21">
        <f t="shared" si="4"/>
        <v>0</v>
      </c>
      <c r="AK14" s="21">
        <f t="shared" si="4"/>
        <v>0</v>
      </c>
      <c r="AL14" s="21">
        <f t="shared" si="4"/>
        <v>0</v>
      </c>
      <c r="AM14" s="21">
        <f t="shared" si="4"/>
        <v>787000</v>
      </c>
      <c r="AN14" s="21">
        <f t="shared" si="4"/>
        <v>15860606</v>
      </c>
    </row>
    <row r="15" spans="1:40" ht="46.5" customHeight="1">
      <c r="A15" s="16" t="s">
        <v>19</v>
      </c>
      <c r="B15" s="16" t="s">
        <v>21</v>
      </c>
      <c r="C15" s="16" t="s">
        <v>20</v>
      </c>
      <c r="D15" s="2" t="s">
        <v>22</v>
      </c>
      <c r="E15" s="19">
        <v>12181520</v>
      </c>
      <c r="F15" s="20">
        <v>12181520</v>
      </c>
      <c r="G15" s="20">
        <v>9012110</v>
      </c>
      <c r="H15" s="20">
        <v>501850</v>
      </c>
      <c r="I15" s="20">
        <v>0</v>
      </c>
      <c r="J15" s="19">
        <v>170000</v>
      </c>
      <c r="K15" s="20">
        <v>170000</v>
      </c>
      <c r="L15" s="20">
        <v>0</v>
      </c>
      <c r="M15" s="20">
        <v>0</v>
      </c>
      <c r="N15" s="20">
        <v>0</v>
      </c>
      <c r="O15" s="20">
        <v>170000</v>
      </c>
      <c r="P15" s="19">
        <v>12351520</v>
      </c>
      <c r="Q15" s="19">
        <f>R15</f>
        <v>0</v>
      </c>
      <c r="R15" s="20"/>
      <c r="S15" s="20"/>
      <c r="T15" s="20"/>
      <c r="U15" s="20">
        <v>0</v>
      </c>
      <c r="V15" s="19">
        <f>X15+AA15</f>
        <v>0</v>
      </c>
      <c r="W15" s="20"/>
      <c r="X15" s="20"/>
      <c r="Y15" s="20"/>
      <c r="Z15" s="20"/>
      <c r="AA15" s="20"/>
      <c r="AB15" s="19">
        <f t="shared" si="3"/>
        <v>0</v>
      </c>
      <c r="AC15" s="19">
        <f>AD15</f>
        <v>12181520</v>
      </c>
      <c r="AD15" s="20">
        <f>F15+R15</f>
        <v>12181520</v>
      </c>
      <c r="AE15" s="20">
        <f>G15+S15</f>
        <v>9012110</v>
      </c>
      <c r="AF15" s="20">
        <f>H15+T15</f>
        <v>501850</v>
      </c>
      <c r="AG15" s="20">
        <f>I15+U15</f>
        <v>0</v>
      </c>
      <c r="AH15" s="19">
        <f>AJ15+AM15</f>
        <v>170000</v>
      </c>
      <c r="AI15" s="20">
        <f>K15+W15</f>
        <v>170000</v>
      </c>
      <c r="AJ15" s="20">
        <f>L15+X15</f>
        <v>0</v>
      </c>
      <c r="AK15" s="20">
        <f>M15+Y15</f>
        <v>0</v>
      </c>
      <c r="AL15" s="20">
        <f>N15+Z15</f>
        <v>0</v>
      </c>
      <c r="AM15" s="20">
        <f>O15+AA15</f>
        <v>170000</v>
      </c>
      <c r="AN15" s="19">
        <f aca="true" t="shared" si="5" ref="AN15:AN51">AC15+AH15</f>
        <v>12351520</v>
      </c>
    </row>
    <row r="16" spans="1:40" ht="26.25" customHeight="1">
      <c r="A16" s="16" t="s">
        <v>23</v>
      </c>
      <c r="B16" s="16" t="s">
        <v>25</v>
      </c>
      <c r="C16" s="16" t="s">
        <v>24</v>
      </c>
      <c r="D16" s="2" t="s">
        <v>26</v>
      </c>
      <c r="E16" s="19">
        <v>247000</v>
      </c>
      <c r="F16" s="20">
        <v>247000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v>247000</v>
      </c>
      <c r="Q16" s="19">
        <f aca="true" t="shared" si="6" ref="Q16:Q29">R16</f>
        <v>0</v>
      </c>
      <c r="R16" s="20"/>
      <c r="S16" s="20"/>
      <c r="T16" s="20"/>
      <c r="U16" s="20">
        <v>0</v>
      </c>
      <c r="V16" s="19">
        <f aca="true" t="shared" si="7" ref="V16:V29">X16+AA16</f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9">
        <f t="shared" si="3"/>
        <v>0</v>
      </c>
      <c r="AC16" s="19">
        <f aca="true" t="shared" si="8" ref="AC16:AC29">AD16</f>
        <v>247000</v>
      </c>
      <c r="AD16" s="20">
        <f aca="true" t="shared" si="9" ref="AD16:AD29">F16+R16</f>
        <v>247000</v>
      </c>
      <c r="AE16" s="20">
        <f aca="true" t="shared" si="10" ref="AE16:AE27">G16+S16</f>
        <v>0</v>
      </c>
      <c r="AF16" s="20">
        <f aca="true" t="shared" si="11" ref="AF16:AF27">H16+T16</f>
        <v>0</v>
      </c>
      <c r="AG16" s="20">
        <f aca="true" t="shared" si="12" ref="AG16:AG27">I16+U16</f>
        <v>0</v>
      </c>
      <c r="AH16" s="19">
        <f aca="true" t="shared" si="13" ref="AH16:AH29">AJ16+AM16</f>
        <v>0</v>
      </c>
      <c r="AI16" s="20">
        <f aca="true" t="shared" si="14" ref="AI16:AI29">K16+W16</f>
        <v>0</v>
      </c>
      <c r="AJ16" s="20">
        <f aca="true" t="shared" si="15" ref="AJ16:AJ27">L16+X16</f>
        <v>0</v>
      </c>
      <c r="AK16" s="20">
        <f aca="true" t="shared" si="16" ref="AK16:AK27">M16+Y16</f>
        <v>0</v>
      </c>
      <c r="AL16" s="20">
        <f aca="true" t="shared" si="17" ref="AL16:AL27">N16+Z16</f>
        <v>0</v>
      </c>
      <c r="AM16" s="20">
        <f aca="true" t="shared" si="18" ref="AM16:AM29">O16+AA16</f>
        <v>0</v>
      </c>
      <c r="AN16" s="19">
        <f t="shared" si="5"/>
        <v>247000</v>
      </c>
    </row>
    <row r="17" spans="1:40" ht="40.5" customHeight="1">
      <c r="A17" s="16" t="s">
        <v>27</v>
      </c>
      <c r="B17" s="16" t="s">
        <v>29</v>
      </c>
      <c r="C17" s="16" t="s">
        <v>28</v>
      </c>
      <c r="D17" s="2" t="s">
        <v>30</v>
      </c>
      <c r="E17" s="19">
        <v>11550</v>
      </c>
      <c r="F17" s="20">
        <v>11550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v>11550</v>
      </c>
      <c r="Q17" s="19">
        <f t="shared" si="6"/>
        <v>0</v>
      </c>
      <c r="R17" s="20"/>
      <c r="S17" s="20"/>
      <c r="T17" s="20"/>
      <c r="U17" s="20">
        <v>0</v>
      </c>
      <c r="V17" s="19">
        <f t="shared" si="7"/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19">
        <f t="shared" si="3"/>
        <v>0</v>
      </c>
      <c r="AC17" s="19">
        <f t="shared" si="8"/>
        <v>11550</v>
      </c>
      <c r="AD17" s="20">
        <f t="shared" si="9"/>
        <v>11550</v>
      </c>
      <c r="AE17" s="20">
        <f t="shared" si="10"/>
        <v>0</v>
      </c>
      <c r="AF17" s="20">
        <f t="shared" si="11"/>
        <v>0</v>
      </c>
      <c r="AG17" s="20">
        <f t="shared" si="12"/>
        <v>0</v>
      </c>
      <c r="AH17" s="19">
        <f t="shared" si="13"/>
        <v>0</v>
      </c>
      <c r="AI17" s="20">
        <f t="shared" si="14"/>
        <v>0</v>
      </c>
      <c r="AJ17" s="20">
        <f t="shared" si="15"/>
        <v>0</v>
      </c>
      <c r="AK17" s="20">
        <f t="shared" si="16"/>
        <v>0</v>
      </c>
      <c r="AL17" s="20">
        <f t="shared" si="17"/>
        <v>0</v>
      </c>
      <c r="AM17" s="20">
        <f t="shared" si="18"/>
        <v>0</v>
      </c>
      <c r="AN17" s="19">
        <f t="shared" si="5"/>
        <v>11550</v>
      </c>
    </row>
    <row r="18" spans="1:40" ht="28.5" customHeight="1">
      <c r="A18" s="16" t="s">
        <v>31</v>
      </c>
      <c r="B18" s="16" t="s">
        <v>32</v>
      </c>
      <c r="C18" s="16" t="s">
        <v>28</v>
      </c>
      <c r="D18" s="2" t="s">
        <v>33</v>
      </c>
      <c r="E18" s="19">
        <v>39500</v>
      </c>
      <c r="F18" s="20">
        <v>39500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v>39500</v>
      </c>
      <c r="Q18" s="19">
        <f t="shared" si="6"/>
        <v>0</v>
      </c>
      <c r="R18" s="20"/>
      <c r="S18" s="20"/>
      <c r="T18" s="20"/>
      <c r="U18" s="20">
        <v>0</v>
      </c>
      <c r="V18" s="19">
        <f t="shared" si="7"/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19">
        <f t="shared" si="3"/>
        <v>0</v>
      </c>
      <c r="AC18" s="19">
        <f t="shared" si="8"/>
        <v>39500</v>
      </c>
      <c r="AD18" s="20">
        <f t="shared" si="9"/>
        <v>39500</v>
      </c>
      <c r="AE18" s="20">
        <f t="shared" si="10"/>
        <v>0</v>
      </c>
      <c r="AF18" s="20">
        <f t="shared" si="11"/>
        <v>0</v>
      </c>
      <c r="AG18" s="20">
        <f t="shared" si="12"/>
        <v>0</v>
      </c>
      <c r="AH18" s="19">
        <f t="shared" si="13"/>
        <v>0</v>
      </c>
      <c r="AI18" s="20">
        <f t="shared" si="14"/>
        <v>0</v>
      </c>
      <c r="AJ18" s="20">
        <f t="shared" si="15"/>
        <v>0</v>
      </c>
      <c r="AK18" s="20">
        <f t="shared" si="16"/>
        <v>0</v>
      </c>
      <c r="AL18" s="20">
        <f t="shared" si="17"/>
        <v>0</v>
      </c>
      <c r="AM18" s="20">
        <f t="shared" si="18"/>
        <v>0</v>
      </c>
      <c r="AN18" s="19">
        <f t="shared" si="5"/>
        <v>39500</v>
      </c>
    </row>
    <row r="19" spans="1:40" ht="77.25" customHeight="1">
      <c r="A19" s="16" t="s">
        <v>34</v>
      </c>
      <c r="B19" s="16" t="s">
        <v>35</v>
      </c>
      <c r="C19" s="16" t="s">
        <v>28</v>
      </c>
      <c r="D19" s="2" t="s">
        <v>36</v>
      </c>
      <c r="E19" s="19">
        <v>543036</v>
      </c>
      <c r="F19" s="20">
        <v>543036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v>543036</v>
      </c>
      <c r="Q19" s="19">
        <f t="shared" si="6"/>
        <v>0</v>
      </c>
      <c r="R19" s="20"/>
      <c r="S19" s="20"/>
      <c r="T19" s="20"/>
      <c r="U19" s="20">
        <v>0</v>
      </c>
      <c r="V19" s="19">
        <f t="shared" si="7"/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19">
        <f t="shared" si="3"/>
        <v>0</v>
      </c>
      <c r="AC19" s="19">
        <f t="shared" si="8"/>
        <v>543036</v>
      </c>
      <c r="AD19" s="20">
        <f t="shared" si="9"/>
        <v>543036</v>
      </c>
      <c r="AE19" s="20">
        <f t="shared" si="10"/>
        <v>0</v>
      </c>
      <c r="AF19" s="20">
        <f t="shared" si="11"/>
        <v>0</v>
      </c>
      <c r="AG19" s="20">
        <f t="shared" si="12"/>
        <v>0</v>
      </c>
      <c r="AH19" s="19">
        <f t="shared" si="13"/>
        <v>0</v>
      </c>
      <c r="AI19" s="20">
        <f t="shared" si="14"/>
        <v>0</v>
      </c>
      <c r="AJ19" s="20">
        <f t="shared" si="15"/>
        <v>0</v>
      </c>
      <c r="AK19" s="20">
        <f t="shared" si="16"/>
        <v>0</v>
      </c>
      <c r="AL19" s="20">
        <f t="shared" si="17"/>
        <v>0</v>
      </c>
      <c r="AM19" s="20">
        <f t="shared" si="18"/>
        <v>0</v>
      </c>
      <c r="AN19" s="19">
        <f t="shared" si="5"/>
        <v>543036</v>
      </c>
    </row>
    <row r="20" spans="1:40" ht="57" customHeight="1">
      <c r="A20" s="16" t="s">
        <v>37</v>
      </c>
      <c r="B20" s="16" t="s">
        <v>39</v>
      </c>
      <c r="C20" s="16" t="s">
        <v>38</v>
      </c>
      <c r="D20" s="2" t="s">
        <v>40</v>
      </c>
      <c r="E20" s="19">
        <v>111600</v>
      </c>
      <c r="F20" s="20">
        <v>111600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v>111600</v>
      </c>
      <c r="Q20" s="19">
        <f t="shared" si="6"/>
        <v>0</v>
      </c>
      <c r="R20" s="20"/>
      <c r="S20" s="20"/>
      <c r="T20" s="20"/>
      <c r="U20" s="20">
        <v>0</v>
      </c>
      <c r="V20" s="19">
        <f t="shared" si="7"/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19">
        <f t="shared" si="3"/>
        <v>0</v>
      </c>
      <c r="AC20" s="19">
        <f t="shared" si="8"/>
        <v>111600</v>
      </c>
      <c r="AD20" s="20">
        <f t="shared" si="9"/>
        <v>111600</v>
      </c>
      <c r="AE20" s="20">
        <f t="shared" si="10"/>
        <v>0</v>
      </c>
      <c r="AF20" s="20">
        <f t="shared" si="11"/>
        <v>0</v>
      </c>
      <c r="AG20" s="20">
        <f t="shared" si="12"/>
        <v>0</v>
      </c>
      <c r="AH20" s="19">
        <f t="shared" si="13"/>
        <v>0</v>
      </c>
      <c r="AI20" s="20">
        <f t="shared" si="14"/>
        <v>0</v>
      </c>
      <c r="AJ20" s="20">
        <f t="shared" si="15"/>
        <v>0</v>
      </c>
      <c r="AK20" s="20">
        <f t="shared" si="16"/>
        <v>0</v>
      </c>
      <c r="AL20" s="20">
        <f t="shared" si="17"/>
        <v>0</v>
      </c>
      <c r="AM20" s="20">
        <f t="shared" si="18"/>
        <v>0</v>
      </c>
      <c r="AN20" s="19">
        <f t="shared" si="5"/>
        <v>111600</v>
      </c>
    </row>
    <row r="21" spans="1:40" s="10" customFormat="1" ht="44.25" customHeight="1">
      <c r="A21" s="13" t="s">
        <v>313</v>
      </c>
      <c r="B21" s="13" t="s">
        <v>312</v>
      </c>
      <c r="C21" s="13" t="s">
        <v>262</v>
      </c>
      <c r="D21" s="18" t="s">
        <v>314</v>
      </c>
      <c r="E21" s="19">
        <v>0</v>
      </c>
      <c r="F21" s="20">
        <v>0</v>
      </c>
      <c r="G21" s="20"/>
      <c r="H21" s="20"/>
      <c r="I21" s="20"/>
      <c r="J21" s="19">
        <v>57380</v>
      </c>
      <c r="K21" s="20">
        <v>57380</v>
      </c>
      <c r="L21" s="20"/>
      <c r="M21" s="20"/>
      <c r="N21" s="20"/>
      <c r="O21" s="20">
        <v>57380</v>
      </c>
      <c r="P21" s="19">
        <v>57380</v>
      </c>
      <c r="Q21" s="19"/>
      <c r="R21" s="20"/>
      <c r="S21" s="20"/>
      <c r="T21" s="20"/>
      <c r="U21" s="20"/>
      <c r="V21" s="19">
        <f t="shared" si="7"/>
        <v>0</v>
      </c>
      <c r="W21" s="20"/>
      <c r="X21" s="20"/>
      <c r="Y21" s="20"/>
      <c r="Z21" s="20"/>
      <c r="AA21" s="20"/>
      <c r="AB21" s="19">
        <f t="shared" si="3"/>
        <v>0</v>
      </c>
      <c r="AC21" s="19">
        <f t="shared" si="8"/>
        <v>0</v>
      </c>
      <c r="AD21" s="20">
        <f t="shared" si="9"/>
        <v>0</v>
      </c>
      <c r="AE21" s="20"/>
      <c r="AF21" s="20"/>
      <c r="AG21" s="20"/>
      <c r="AH21" s="19">
        <f t="shared" si="13"/>
        <v>57380</v>
      </c>
      <c r="AI21" s="20">
        <f t="shared" si="14"/>
        <v>57380</v>
      </c>
      <c r="AJ21" s="20"/>
      <c r="AK21" s="20"/>
      <c r="AL21" s="20"/>
      <c r="AM21" s="20">
        <f t="shared" si="18"/>
        <v>57380</v>
      </c>
      <c r="AN21" s="19">
        <f t="shared" si="5"/>
        <v>57380</v>
      </c>
    </row>
    <row r="22" spans="1:40" s="10" customFormat="1" ht="30.75" customHeight="1">
      <c r="A22" s="13" t="s">
        <v>342</v>
      </c>
      <c r="B22" s="16">
        <v>7670</v>
      </c>
      <c r="C22" s="13" t="s">
        <v>42</v>
      </c>
      <c r="D22" s="18" t="s">
        <v>308</v>
      </c>
      <c r="E22" s="19">
        <v>0</v>
      </c>
      <c r="F22" s="20">
        <v>0</v>
      </c>
      <c r="G22" s="20"/>
      <c r="H22" s="20"/>
      <c r="I22" s="20"/>
      <c r="J22" s="19">
        <v>400000</v>
      </c>
      <c r="K22" s="20">
        <v>400000</v>
      </c>
      <c r="L22" s="20"/>
      <c r="M22" s="20"/>
      <c r="N22" s="20"/>
      <c r="O22" s="20">
        <v>400000</v>
      </c>
      <c r="P22" s="19">
        <v>400000</v>
      </c>
      <c r="Q22" s="19"/>
      <c r="R22" s="20"/>
      <c r="S22" s="20"/>
      <c r="T22" s="20"/>
      <c r="U22" s="20"/>
      <c r="V22" s="19">
        <f t="shared" si="7"/>
        <v>0</v>
      </c>
      <c r="W22" s="20"/>
      <c r="X22" s="20"/>
      <c r="Y22" s="20"/>
      <c r="Z22" s="20"/>
      <c r="AA22" s="20"/>
      <c r="AB22" s="19">
        <f t="shared" si="3"/>
        <v>0</v>
      </c>
      <c r="AC22" s="19">
        <f t="shared" si="8"/>
        <v>0</v>
      </c>
      <c r="AD22" s="20">
        <f t="shared" si="9"/>
        <v>0</v>
      </c>
      <c r="AE22" s="20"/>
      <c r="AF22" s="20"/>
      <c r="AG22" s="20"/>
      <c r="AH22" s="19">
        <f t="shared" si="13"/>
        <v>400000</v>
      </c>
      <c r="AI22" s="20">
        <f t="shared" si="14"/>
        <v>400000</v>
      </c>
      <c r="AJ22" s="20"/>
      <c r="AK22" s="20"/>
      <c r="AL22" s="20"/>
      <c r="AM22" s="20">
        <f t="shared" si="18"/>
        <v>400000</v>
      </c>
      <c r="AN22" s="19">
        <f t="shared" si="5"/>
        <v>400000</v>
      </c>
    </row>
    <row r="23" spans="1:40" ht="31.5" customHeight="1">
      <c r="A23" s="16" t="s">
        <v>41</v>
      </c>
      <c r="B23" s="16" t="s">
        <v>43</v>
      </c>
      <c r="C23" s="16" t="s">
        <v>42</v>
      </c>
      <c r="D23" s="2" t="s">
        <v>44</v>
      </c>
      <c r="E23" s="19">
        <v>25000</v>
      </c>
      <c r="F23" s="20">
        <v>25000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v>25000</v>
      </c>
      <c r="Q23" s="19">
        <f t="shared" si="6"/>
        <v>0</v>
      </c>
      <c r="R23" s="20"/>
      <c r="S23" s="20"/>
      <c r="T23" s="20"/>
      <c r="U23" s="20">
        <v>0</v>
      </c>
      <c r="V23" s="19">
        <f t="shared" si="7"/>
        <v>0</v>
      </c>
      <c r="W23" s="20"/>
      <c r="X23" s="20"/>
      <c r="Y23" s="20"/>
      <c r="Z23" s="20"/>
      <c r="AA23" s="20"/>
      <c r="AB23" s="19">
        <f t="shared" si="3"/>
        <v>0</v>
      </c>
      <c r="AC23" s="19">
        <f t="shared" si="8"/>
        <v>25000</v>
      </c>
      <c r="AD23" s="20">
        <f t="shared" si="9"/>
        <v>25000</v>
      </c>
      <c r="AE23" s="20">
        <f t="shared" si="10"/>
        <v>0</v>
      </c>
      <c r="AF23" s="20">
        <f t="shared" si="11"/>
        <v>0</v>
      </c>
      <c r="AG23" s="20">
        <f t="shared" si="12"/>
        <v>0</v>
      </c>
      <c r="AH23" s="19">
        <f t="shared" si="13"/>
        <v>0</v>
      </c>
      <c r="AI23" s="20">
        <f t="shared" si="14"/>
        <v>0</v>
      </c>
      <c r="AJ23" s="20">
        <f t="shared" si="15"/>
        <v>0</v>
      </c>
      <c r="AK23" s="20">
        <f t="shared" si="16"/>
        <v>0</v>
      </c>
      <c r="AL23" s="20">
        <f t="shared" si="17"/>
        <v>0</v>
      </c>
      <c r="AM23" s="20">
        <f t="shared" si="18"/>
        <v>0</v>
      </c>
      <c r="AN23" s="19">
        <f t="shared" si="5"/>
        <v>25000</v>
      </c>
    </row>
    <row r="24" spans="1:40" s="10" customFormat="1" ht="29.25" customHeight="1">
      <c r="A24" s="13" t="s">
        <v>309</v>
      </c>
      <c r="B24" s="13" t="s">
        <v>310</v>
      </c>
      <c r="C24" s="13" t="s">
        <v>42</v>
      </c>
      <c r="D24" s="18" t="s">
        <v>311</v>
      </c>
      <c r="E24" s="19">
        <v>0</v>
      </c>
      <c r="F24" s="20"/>
      <c r="G24" s="20"/>
      <c r="H24" s="20"/>
      <c r="I24" s="20"/>
      <c r="J24" s="19">
        <v>49620</v>
      </c>
      <c r="K24" s="20">
        <v>49620</v>
      </c>
      <c r="L24" s="20"/>
      <c r="M24" s="20"/>
      <c r="N24" s="20"/>
      <c r="O24" s="20">
        <v>49620</v>
      </c>
      <c r="P24" s="19">
        <v>49620</v>
      </c>
      <c r="Q24" s="19"/>
      <c r="R24" s="20"/>
      <c r="S24" s="20"/>
      <c r="T24" s="20"/>
      <c r="U24" s="20"/>
      <c r="V24" s="19">
        <f t="shared" si="7"/>
        <v>0</v>
      </c>
      <c r="W24" s="20"/>
      <c r="X24" s="20"/>
      <c r="Y24" s="20"/>
      <c r="Z24" s="20"/>
      <c r="AA24" s="20"/>
      <c r="AB24" s="19">
        <f t="shared" si="3"/>
        <v>0</v>
      </c>
      <c r="AC24" s="19">
        <f t="shared" si="8"/>
        <v>0</v>
      </c>
      <c r="AD24" s="20"/>
      <c r="AE24" s="20"/>
      <c r="AF24" s="20"/>
      <c r="AG24" s="20"/>
      <c r="AH24" s="19">
        <f t="shared" si="13"/>
        <v>49620</v>
      </c>
      <c r="AI24" s="20">
        <f t="shared" si="14"/>
        <v>49620</v>
      </c>
      <c r="AJ24" s="20"/>
      <c r="AK24" s="20"/>
      <c r="AL24" s="20"/>
      <c r="AM24" s="20">
        <f t="shared" si="18"/>
        <v>49620</v>
      </c>
      <c r="AN24" s="19">
        <f t="shared" si="5"/>
        <v>49620</v>
      </c>
    </row>
    <row r="25" spans="1:40" ht="37.5" customHeight="1">
      <c r="A25" s="16" t="s">
        <v>45</v>
      </c>
      <c r="B25" s="16" t="s">
        <v>47</v>
      </c>
      <c r="C25" s="16" t="s">
        <v>46</v>
      </c>
      <c r="D25" s="2" t="s">
        <v>48</v>
      </c>
      <c r="E25" s="19">
        <v>70000</v>
      </c>
      <c r="F25" s="20">
        <v>70000</v>
      </c>
      <c r="G25" s="20">
        <v>0</v>
      </c>
      <c r="H25" s="20">
        <v>0</v>
      </c>
      <c r="I25" s="20">
        <v>0</v>
      </c>
      <c r="J25" s="19">
        <v>30000</v>
      </c>
      <c r="K25" s="20">
        <v>30000</v>
      </c>
      <c r="L25" s="20">
        <v>0</v>
      </c>
      <c r="M25" s="20">
        <v>0</v>
      </c>
      <c r="N25" s="20">
        <v>0</v>
      </c>
      <c r="O25" s="20">
        <v>30000</v>
      </c>
      <c r="P25" s="19">
        <v>100000</v>
      </c>
      <c r="Q25" s="19">
        <f t="shared" si="6"/>
        <v>0</v>
      </c>
      <c r="R25" s="20"/>
      <c r="S25" s="20"/>
      <c r="T25" s="20"/>
      <c r="U25" s="20">
        <v>0</v>
      </c>
      <c r="V25" s="19">
        <f t="shared" si="7"/>
        <v>0</v>
      </c>
      <c r="W25" s="20"/>
      <c r="X25" s="20"/>
      <c r="Y25" s="20"/>
      <c r="Z25" s="20"/>
      <c r="AA25" s="20"/>
      <c r="AB25" s="19">
        <f t="shared" si="3"/>
        <v>0</v>
      </c>
      <c r="AC25" s="19">
        <f t="shared" si="8"/>
        <v>70000</v>
      </c>
      <c r="AD25" s="20">
        <f t="shared" si="9"/>
        <v>70000</v>
      </c>
      <c r="AE25" s="20">
        <f t="shared" si="10"/>
        <v>0</v>
      </c>
      <c r="AF25" s="20">
        <f t="shared" si="11"/>
        <v>0</v>
      </c>
      <c r="AG25" s="20">
        <f t="shared" si="12"/>
        <v>0</v>
      </c>
      <c r="AH25" s="19">
        <f t="shared" si="13"/>
        <v>30000</v>
      </c>
      <c r="AI25" s="20">
        <f t="shared" si="14"/>
        <v>30000</v>
      </c>
      <c r="AJ25" s="20">
        <f t="shared" si="15"/>
        <v>0</v>
      </c>
      <c r="AK25" s="20">
        <f t="shared" si="16"/>
        <v>0</v>
      </c>
      <c r="AL25" s="20">
        <f t="shared" si="17"/>
        <v>0</v>
      </c>
      <c r="AM25" s="20">
        <f t="shared" si="18"/>
        <v>30000</v>
      </c>
      <c r="AN25" s="19">
        <f t="shared" si="5"/>
        <v>100000</v>
      </c>
    </row>
    <row r="26" spans="1:40" ht="24.75" customHeight="1">
      <c r="A26" s="16" t="s">
        <v>49</v>
      </c>
      <c r="B26" s="16" t="s">
        <v>50</v>
      </c>
      <c r="C26" s="16" t="s">
        <v>46</v>
      </c>
      <c r="D26" s="2" t="s">
        <v>51</v>
      </c>
      <c r="E26" s="19">
        <v>124400</v>
      </c>
      <c r="F26" s="20">
        <v>124400</v>
      </c>
      <c r="G26" s="20">
        <v>0</v>
      </c>
      <c r="H26" s="20">
        <v>7600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v>124400</v>
      </c>
      <c r="Q26" s="19">
        <f t="shared" si="6"/>
        <v>0</v>
      </c>
      <c r="R26" s="20"/>
      <c r="S26" s="20"/>
      <c r="T26" s="20"/>
      <c r="U26" s="20">
        <v>0</v>
      </c>
      <c r="V26" s="19">
        <f t="shared" si="7"/>
        <v>0</v>
      </c>
      <c r="W26" s="20"/>
      <c r="X26" s="20"/>
      <c r="Y26" s="20"/>
      <c r="Z26" s="20"/>
      <c r="AA26" s="20"/>
      <c r="AB26" s="19">
        <f t="shared" si="3"/>
        <v>0</v>
      </c>
      <c r="AC26" s="19">
        <f t="shared" si="8"/>
        <v>124400</v>
      </c>
      <c r="AD26" s="20">
        <f t="shared" si="9"/>
        <v>124400</v>
      </c>
      <c r="AE26" s="20">
        <f t="shared" si="10"/>
        <v>0</v>
      </c>
      <c r="AF26" s="20">
        <f t="shared" si="11"/>
        <v>7600</v>
      </c>
      <c r="AG26" s="20">
        <f t="shared" si="12"/>
        <v>0</v>
      </c>
      <c r="AH26" s="19">
        <f t="shared" si="13"/>
        <v>0</v>
      </c>
      <c r="AI26" s="20">
        <f t="shared" si="14"/>
        <v>0</v>
      </c>
      <c r="AJ26" s="20">
        <f t="shared" si="15"/>
        <v>0</v>
      </c>
      <c r="AK26" s="20">
        <f t="shared" si="16"/>
        <v>0</v>
      </c>
      <c r="AL26" s="20">
        <f t="shared" si="17"/>
        <v>0</v>
      </c>
      <c r="AM26" s="20">
        <f t="shared" si="18"/>
        <v>0</v>
      </c>
      <c r="AN26" s="19">
        <f t="shared" si="5"/>
        <v>124400</v>
      </c>
    </row>
    <row r="27" spans="1:40" ht="27.75" customHeight="1">
      <c r="A27" s="16" t="s">
        <v>52</v>
      </c>
      <c r="B27" s="16" t="s">
        <v>54</v>
      </c>
      <c r="C27" s="16" t="s">
        <v>53</v>
      </c>
      <c r="D27" s="2" t="s">
        <v>55</v>
      </c>
      <c r="E27" s="19">
        <v>100000</v>
      </c>
      <c r="F27" s="20">
        <v>100000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v>100000</v>
      </c>
      <c r="Q27" s="19">
        <f t="shared" si="6"/>
        <v>0</v>
      </c>
      <c r="R27" s="20"/>
      <c r="S27" s="20"/>
      <c r="T27" s="20"/>
      <c r="U27" s="20">
        <v>0</v>
      </c>
      <c r="V27" s="19">
        <f t="shared" si="7"/>
        <v>0</v>
      </c>
      <c r="W27" s="20"/>
      <c r="X27" s="20"/>
      <c r="Y27" s="20"/>
      <c r="Z27" s="20"/>
      <c r="AA27" s="20"/>
      <c r="AB27" s="19">
        <f t="shared" si="3"/>
        <v>0</v>
      </c>
      <c r="AC27" s="19">
        <f t="shared" si="8"/>
        <v>100000</v>
      </c>
      <c r="AD27" s="20">
        <f t="shared" si="9"/>
        <v>100000</v>
      </c>
      <c r="AE27" s="20">
        <f t="shared" si="10"/>
        <v>0</v>
      </c>
      <c r="AF27" s="20">
        <f t="shared" si="11"/>
        <v>0</v>
      </c>
      <c r="AG27" s="20">
        <f t="shared" si="12"/>
        <v>0</v>
      </c>
      <c r="AH27" s="19">
        <f t="shared" si="13"/>
        <v>0</v>
      </c>
      <c r="AI27" s="20">
        <f t="shared" si="14"/>
        <v>0</v>
      </c>
      <c r="AJ27" s="20">
        <f t="shared" si="15"/>
        <v>0</v>
      </c>
      <c r="AK27" s="20">
        <f t="shared" si="16"/>
        <v>0</v>
      </c>
      <c r="AL27" s="20">
        <f t="shared" si="17"/>
        <v>0</v>
      </c>
      <c r="AM27" s="20">
        <f t="shared" si="18"/>
        <v>0</v>
      </c>
      <c r="AN27" s="19">
        <f t="shared" si="5"/>
        <v>100000</v>
      </c>
    </row>
    <row r="28" spans="1:40" s="23" customFormat="1" ht="123" customHeight="1">
      <c r="A28" s="13" t="s">
        <v>344</v>
      </c>
      <c r="B28" s="13" t="s">
        <v>345</v>
      </c>
      <c r="C28" s="13" t="s">
        <v>25</v>
      </c>
      <c r="D28" s="18" t="s">
        <v>346</v>
      </c>
      <c r="E28" s="19"/>
      <c r="F28" s="20"/>
      <c r="G28" s="20"/>
      <c r="H28" s="20"/>
      <c r="I28" s="20"/>
      <c r="J28" s="19">
        <v>0</v>
      </c>
      <c r="K28" s="20">
        <v>0</v>
      </c>
      <c r="L28" s="20"/>
      <c r="M28" s="20"/>
      <c r="N28" s="20"/>
      <c r="O28" s="20">
        <v>0</v>
      </c>
      <c r="P28" s="19">
        <v>0</v>
      </c>
      <c r="Q28" s="19"/>
      <c r="R28" s="20"/>
      <c r="S28" s="20"/>
      <c r="T28" s="20"/>
      <c r="U28" s="20"/>
      <c r="V28" s="19">
        <f t="shared" si="7"/>
        <v>0</v>
      </c>
      <c r="W28" s="20"/>
      <c r="X28" s="20"/>
      <c r="Y28" s="20"/>
      <c r="Z28" s="20"/>
      <c r="AA28" s="20"/>
      <c r="AB28" s="19">
        <f t="shared" si="3"/>
        <v>0</v>
      </c>
      <c r="AC28" s="19"/>
      <c r="AD28" s="20"/>
      <c r="AE28" s="20"/>
      <c r="AF28" s="20"/>
      <c r="AG28" s="20"/>
      <c r="AH28" s="19">
        <f t="shared" si="13"/>
        <v>0</v>
      </c>
      <c r="AI28" s="20">
        <f t="shared" si="14"/>
        <v>0</v>
      </c>
      <c r="AJ28" s="20"/>
      <c r="AK28" s="20"/>
      <c r="AL28" s="20"/>
      <c r="AM28" s="20">
        <f t="shared" si="18"/>
        <v>0</v>
      </c>
      <c r="AN28" s="19">
        <f t="shared" si="5"/>
        <v>0</v>
      </c>
    </row>
    <row r="29" spans="1:40" s="10" customFormat="1" ht="47.25" customHeight="1">
      <c r="A29" s="13" t="s">
        <v>315</v>
      </c>
      <c r="B29" s="13" t="s">
        <v>316</v>
      </c>
      <c r="C29" s="13" t="s">
        <v>25</v>
      </c>
      <c r="D29" s="18" t="s">
        <v>317</v>
      </c>
      <c r="E29" s="19">
        <v>1580000</v>
      </c>
      <c r="F29" s="20">
        <v>1580000</v>
      </c>
      <c r="G29" s="20"/>
      <c r="H29" s="20"/>
      <c r="I29" s="20"/>
      <c r="J29" s="19">
        <v>40000</v>
      </c>
      <c r="K29" s="20">
        <v>40000</v>
      </c>
      <c r="L29" s="20"/>
      <c r="M29" s="20"/>
      <c r="N29" s="20"/>
      <c r="O29" s="20">
        <v>40000</v>
      </c>
      <c r="P29" s="19">
        <v>1620000</v>
      </c>
      <c r="Q29" s="19">
        <f t="shared" si="6"/>
        <v>40000</v>
      </c>
      <c r="R29" s="22">
        <v>40000</v>
      </c>
      <c r="S29" s="20"/>
      <c r="T29" s="20"/>
      <c r="U29" s="20"/>
      <c r="V29" s="19">
        <f t="shared" si="7"/>
        <v>40000</v>
      </c>
      <c r="W29" s="20">
        <v>40000</v>
      </c>
      <c r="X29" s="20"/>
      <c r="Y29" s="20"/>
      <c r="Z29" s="20"/>
      <c r="AA29" s="20">
        <v>40000</v>
      </c>
      <c r="AB29" s="19">
        <f t="shared" si="3"/>
        <v>80000</v>
      </c>
      <c r="AC29" s="19">
        <f t="shared" si="8"/>
        <v>1620000</v>
      </c>
      <c r="AD29" s="20">
        <f t="shared" si="9"/>
        <v>1620000</v>
      </c>
      <c r="AE29" s="20"/>
      <c r="AF29" s="20"/>
      <c r="AG29" s="20"/>
      <c r="AH29" s="19">
        <f t="shared" si="13"/>
        <v>80000</v>
      </c>
      <c r="AI29" s="20">
        <f t="shared" si="14"/>
        <v>80000</v>
      </c>
      <c r="AJ29" s="20"/>
      <c r="AK29" s="20"/>
      <c r="AL29" s="20"/>
      <c r="AM29" s="20">
        <f t="shared" si="18"/>
        <v>80000</v>
      </c>
      <c r="AN29" s="19">
        <f t="shared" si="5"/>
        <v>1700000</v>
      </c>
    </row>
    <row r="30" spans="1:40" ht="33.75" customHeight="1">
      <c r="A30" s="14" t="s">
        <v>56</v>
      </c>
      <c r="B30" s="15"/>
      <c r="C30" s="15"/>
      <c r="D30" s="9" t="s">
        <v>57</v>
      </c>
      <c r="E30" s="21">
        <v>151190937</v>
      </c>
      <c r="F30" s="21">
        <v>151190937</v>
      </c>
      <c r="G30" s="21">
        <v>93927404</v>
      </c>
      <c r="H30" s="21">
        <v>17851409.27</v>
      </c>
      <c r="I30" s="21">
        <v>0</v>
      </c>
      <c r="J30" s="21">
        <v>9828384.86</v>
      </c>
      <c r="K30" s="21">
        <v>1536224.8599999999</v>
      </c>
      <c r="L30" s="21">
        <v>8292160</v>
      </c>
      <c r="M30" s="21">
        <v>0</v>
      </c>
      <c r="N30" s="21">
        <v>0</v>
      </c>
      <c r="O30" s="21">
        <v>1536224.8599999999</v>
      </c>
      <c r="P30" s="21">
        <v>161019321.86</v>
      </c>
      <c r="Q30" s="21">
        <f>Q31</f>
        <v>193674</v>
      </c>
      <c r="R30" s="21">
        <f aca="true" t="shared" si="19" ref="R30:AA30">R31</f>
        <v>193674</v>
      </c>
      <c r="S30" s="21">
        <f t="shared" si="19"/>
        <v>20192</v>
      </c>
      <c r="T30" s="21">
        <f t="shared" si="19"/>
        <v>-862988</v>
      </c>
      <c r="U30" s="21">
        <f t="shared" si="19"/>
        <v>0</v>
      </c>
      <c r="V30" s="21">
        <f t="shared" si="19"/>
        <v>0</v>
      </c>
      <c r="W30" s="21">
        <f t="shared" si="19"/>
        <v>0</v>
      </c>
      <c r="X30" s="21">
        <f t="shared" si="19"/>
        <v>0</v>
      </c>
      <c r="Y30" s="21">
        <f t="shared" si="19"/>
        <v>0</v>
      </c>
      <c r="Z30" s="21">
        <f t="shared" si="19"/>
        <v>0</v>
      </c>
      <c r="AA30" s="21">
        <f t="shared" si="19"/>
        <v>0</v>
      </c>
      <c r="AB30" s="21">
        <f t="shared" si="3"/>
        <v>193674</v>
      </c>
      <c r="AC30" s="21">
        <f>AC31</f>
        <v>151384611</v>
      </c>
      <c r="AD30" s="21">
        <f aca="true" t="shared" si="20" ref="AD30:AM30">AD31</f>
        <v>151384611</v>
      </c>
      <c r="AE30" s="21">
        <f t="shared" si="20"/>
        <v>93947596</v>
      </c>
      <c r="AF30" s="21">
        <f t="shared" si="20"/>
        <v>16988421.27</v>
      </c>
      <c r="AG30" s="21">
        <f t="shared" si="20"/>
        <v>0</v>
      </c>
      <c r="AH30" s="21">
        <f t="shared" si="20"/>
        <v>9828384.86</v>
      </c>
      <c r="AI30" s="21">
        <f t="shared" si="20"/>
        <v>1536224.8599999999</v>
      </c>
      <c r="AJ30" s="21">
        <f t="shared" si="20"/>
        <v>8292160</v>
      </c>
      <c r="AK30" s="21">
        <f t="shared" si="20"/>
        <v>0</v>
      </c>
      <c r="AL30" s="21">
        <f t="shared" si="20"/>
        <v>0</v>
      </c>
      <c r="AM30" s="21">
        <f t="shared" si="20"/>
        <v>1536224.8599999999</v>
      </c>
      <c r="AN30" s="21">
        <f t="shared" si="5"/>
        <v>161212995.86</v>
      </c>
    </row>
    <row r="31" spans="1:40" ht="31.5" customHeight="1">
      <c r="A31" s="14" t="s">
        <v>58</v>
      </c>
      <c r="B31" s="15"/>
      <c r="C31" s="15"/>
      <c r="D31" s="9" t="s">
        <v>57</v>
      </c>
      <c r="E31" s="21">
        <v>151190937</v>
      </c>
      <c r="F31" s="21">
        <v>151190937</v>
      </c>
      <c r="G31" s="21">
        <v>93927404</v>
      </c>
      <c r="H31" s="21">
        <v>17851409.27</v>
      </c>
      <c r="I31" s="21">
        <v>0</v>
      </c>
      <c r="J31" s="21">
        <v>9828384.86</v>
      </c>
      <c r="K31" s="21">
        <v>1536224.8599999999</v>
      </c>
      <c r="L31" s="21">
        <v>8292160</v>
      </c>
      <c r="M31" s="21">
        <v>0</v>
      </c>
      <c r="N31" s="21">
        <v>0</v>
      </c>
      <c r="O31" s="21">
        <v>1536224.8599999999</v>
      </c>
      <c r="P31" s="21">
        <v>161019321.86</v>
      </c>
      <c r="Q31" s="21">
        <f>SUM(Q32:Q42)</f>
        <v>193674</v>
      </c>
      <c r="R31" s="21">
        <f aca="true" t="shared" si="21" ref="R31:AA31">SUM(R32:R42)</f>
        <v>193674</v>
      </c>
      <c r="S31" s="21">
        <f t="shared" si="21"/>
        <v>20192</v>
      </c>
      <c r="T31" s="21">
        <f t="shared" si="21"/>
        <v>-862988</v>
      </c>
      <c r="U31" s="21">
        <f t="shared" si="21"/>
        <v>0</v>
      </c>
      <c r="V31" s="21">
        <f t="shared" si="21"/>
        <v>0</v>
      </c>
      <c r="W31" s="21">
        <f t="shared" si="21"/>
        <v>0</v>
      </c>
      <c r="X31" s="21">
        <f t="shared" si="21"/>
        <v>0</v>
      </c>
      <c r="Y31" s="21">
        <f t="shared" si="21"/>
        <v>0</v>
      </c>
      <c r="Z31" s="21">
        <f t="shared" si="21"/>
        <v>0</v>
      </c>
      <c r="AA31" s="21">
        <f t="shared" si="21"/>
        <v>0</v>
      </c>
      <c r="AB31" s="21">
        <f t="shared" si="3"/>
        <v>193674</v>
      </c>
      <c r="AC31" s="21">
        <f>SUM(AC32:AC42)</f>
        <v>151384611</v>
      </c>
      <c r="AD31" s="21">
        <f aca="true" t="shared" si="22" ref="AD31:AM31">SUM(AD32:AD42)</f>
        <v>151384611</v>
      </c>
      <c r="AE31" s="21">
        <f t="shared" si="22"/>
        <v>93947596</v>
      </c>
      <c r="AF31" s="21">
        <f t="shared" si="22"/>
        <v>16988421.27</v>
      </c>
      <c r="AG31" s="21">
        <f t="shared" si="22"/>
        <v>0</v>
      </c>
      <c r="AH31" s="21">
        <f t="shared" si="22"/>
        <v>9828384.86</v>
      </c>
      <c r="AI31" s="21">
        <f t="shared" si="22"/>
        <v>1536224.8599999999</v>
      </c>
      <c r="AJ31" s="21">
        <f t="shared" si="22"/>
        <v>8292160</v>
      </c>
      <c r="AK31" s="21">
        <f t="shared" si="22"/>
        <v>0</v>
      </c>
      <c r="AL31" s="21">
        <f t="shared" si="22"/>
        <v>0</v>
      </c>
      <c r="AM31" s="21">
        <f t="shared" si="22"/>
        <v>1536224.8599999999</v>
      </c>
      <c r="AN31" s="21">
        <f t="shared" si="5"/>
        <v>161212995.86</v>
      </c>
    </row>
    <row r="32" spans="1:40" ht="43.5" customHeight="1">
      <c r="A32" s="16" t="s">
        <v>59</v>
      </c>
      <c r="B32" s="16" t="s">
        <v>21</v>
      </c>
      <c r="C32" s="16" t="s">
        <v>20</v>
      </c>
      <c r="D32" s="2" t="s">
        <v>22</v>
      </c>
      <c r="E32" s="19">
        <v>620500</v>
      </c>
      <c r="F32" s="20">
        <v>620500</v>
      </c>
      <c r="G32" s="20">
        <v>432000</v>
      </c>
      <c r="H32" s="20">
        <v>69300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v>620500</v>
      </c>
      <c r="Q32" s="19">
        <f aca="true" t="shared" si="23" ref="Q32:Q42">R32</f>
        <v>0</v>
      </c>
      <c r="R32" s="20"/>
      <c r="S32" s="20">
        <v>4257</v>
      </c>
      <c r="T32" s="20"/>
      <c r="U32" s="20">
        <v>0</v>
      </c>
      <c r="V32" s="19">
        <f aca="true" t="shared" si="24" ref="V32:V42">X32+AA32</f>
        <v>0</v>
      </c>
      <c r="W32" s="20">
        <v>0</v>
      </c>
      <c r="X32" s="20">
        <v>0</v>
      </c>
      <c r="Y32" s="20">
        <v>0</v>
      </c>
      <c r="Z32" s="20">
        <v>0</v>
      </c>
      <c r="AA32" s="20"/>
      <c r="AB32" s="19">
        <f t="shared" si="3"/>
        <v>0</v>
      </c>
      <c r="AC32" s="19">
        <f aca="true" t="shared" si="25" ref="AC32:AC42">AD32</f>
        <v>620500</v>
      </c>
      <c r="AD32" s="20">
        <f>F32+R32</f>
        <v>620500</v>
      </c>
      <c r="AE32" s="20">
        <f>G32+S32</f>
        <v>436257</v>
      </c>
      <c r="AF32" s="20">
        <f>H32+T32</f>
        <v>69300</v>
      </c>
      <c r="AG32" s="20">
        <f>I32+U32</f>
        <v>0</v>
      </c>
      <c r="AH32" s="19">
        <f aca="true" t="shared" si="26" ref="AH32:AH42">AJ32+AM32</f>
        <v>0</v>
      </c>
      <c r="AI32" s="20">
        <f>K32+W32</f>
        <v>0</v>
      </c>
      <c r="AJ32" s="20">
        <f>L32+X32</f>
        <v>0</v>
      </c>
      <c r="AK32" s="20">
        <f>M32+Y32</f>
        <v>0</v>
      </c>
      <c r="AL32" s="20">
        <f>N32+Z32</f>
        <v>0</v>
      </c>
      <c r="AM32" s="20">
        <f>O32+AA32</f>
        <v>0</v>
      </c>
      <c r="AN32" s="19">
        <f t="shared" si="5"/>
        <v>620500</v>
      </c>
    </row>
    <row r="33" spans="1:40" ht="27" customHeight="1">
      <c r="A33" s="16" t="s">
        <v>60</v>
      </c>
      <c r="B33" s="16" t="s">
        <v>62</v>
      </c>
      <c r="C33" s="16" t="s">
        <v>61</v>
      </c>
      <c r="D33" s="2" t="s">
        <v>63</v>
      </c>
      <c r="E33" s="19">
        <v>48179150</v>
      </c>
      <c r="F33" s="20">
        <v>48179150</v>
      </c>
      <c r="G33" s="20">
        <v>27867071</v>
      </c>
      <c r="H33" s="22">
        <v>6870165.62</v>
      </c>
      <c r="I33" s="20">
        <v>0</v>
      </c>
      <c r="J33" s="19">
        <v>4960118</v>
      </c>
      <c r="K33" s="20">
        <v>73818</v>
      </c>
      <c r="L33" s="20">
        <v>4886300</v>
      </c>
      <c r="M33" s="20">
        <v>0</v>
      </c>
      <c r="N33" s="20">
        <v>0</v>
      </c>
      <c r="O33" s="20">
        <v>73818</v>
      </c>
      <c r="P33" s="19">
        <v>53139268</v>
      </c>
      <c r="Q33" s="19">
        <f t="shared" si="23"/>
        <v>160705</v>
      </c>
      <c r="R33" s="20">
        <f>-14295+175000</f>
        <v>160705</v>
      </c>
      <c r="S33" s="20">
        <v>5120</v>
      </c>
      <c r="T33" s="22">
        <v>-218348</v>
      </c>
      <c r="U33" s="20"/>
      <c r="V33" s="19">
        <f t="shared" si="24"/>
        <v>0</v>
      </c>
      <c r="W33" s="20"/>
      <c r="X33" s="20"/>
      <c r="Y33" s="20"/>
      <c r="Z33" s="20"/>
      <c r="AA33" s="20"/>
      <c r="AB33" s="19">
        <f t="shared" si="3"/>
        <v>160705</v>
      </c>
      <c r="AC33" s="19">
        <f t="shared" si="25"/>
        <v>48339855</v>
      </c>
      <c r="AD33" s="20">
        <f aca="true" t="shared" si="27" ref="AD33:AD42">F33+R33</f>
        <v>48339855</v>
      </c>
      <c r="AE33" s="20">
        <f aca="true" t="shared" si="28" ref="AE33:AE42">G33+S33</f>
        <v>27872191</v>
      </c>
      <c r="AF33" s="20">
        <f aca="true" t="shared" si="29" ref="AF33:AF42">H33+T33</f>
        <v>6651817.62</v>
      </c>
      <c r="AG33" s="20">
        <f aca="true" t="shared" si="30" ref="AG33:AG42">I33+U33</f>
        <v>0</v>
      </c>
      <c r="AH33" s="19">
        <f t="shared" si="26"/>
        <v>4960118</v>
      </c>
      <c r="AI33" s="20">
        <f aca="true" t="shared" si="31" ref="AI33:AI42">K33+W33</f>
        <v>73818</v>
      </c>
      <c r="AJ33" s="20">
        <f aca="true" t="shared" si="32" ref="AJ33:AJ42">L33+X33</f>
        <v>4886300</v>
      </c>
      <c r="AK33" s="20">
        <f aca="true" t="shared" si="33" ref="AK33:AK42">M33+Y33</f>
        <v>0</v>
      </c>
      <c r="AL33" s="20">
        <f aca="true" t="shared" si="34" ref="AL33:AL42">N33+Z33</f>
        <v>0</v>
      </c>
      <c r="AM33" s="20">
        <f aca="true" t="shared" si="35" ref="AM33:AM42">O33+AA33</f>
        <v>73818</v>
      </c>
      <c r="AN33" s="19">
        <f t="shared" si="5"/>
        <v>53299973</v>
      </c>
    </row>
    <row r="34" spans="1:40" ht="57.75" customHeight="1">
      <c r="A34" s="16" t="s">
        <v>64</v>
      </c>
      <c r="B34" s="16" t="s">
        <v>66</v>
      </c>
      <c r="C34" s="16" t="s">
        <v>65</v>
      </c>
      <c r="D34" s="2" t="s">
        <v>67</v>
      </c>
      <c r="E34" s="19">
        <v>89616007</v>
      </c>
      <c r="F34" s="20">
        <v>89616007</v>
      </c>
      <c r="G34" s="20">
        <v>57625592</v>
      </c>
      <c r="H34" s="22">
        <v>10206087.31</v>
      </c>
      <c r="I34" s="20">
        <v>0</v>
      </c>
      <c r="J34" s="19">
        <v>4641266.859999999</v>
      </c>
      <c r="K34" s="20">
        <v>1235406.8599999999</v>
      </c>
      <c r="L34" s="20">
        <v>3405860</v>
      </c>
      <c r="M34" s="20">
        <v>0</v>
      </c>
      <c r="N34" s="20">
        <v>0</v>
      </c>
      <c r="O34" s="20">
        <v>1235406.8599999999</v>
      </c>
      <c r="P34" s="19">
        <v>94257273.86</v>
      </c>
      <c r="Q34" s="19">
        <f t="shared" si="23"/>
        <v>32969</v>
      </c>
      <c r="R34" s="20">
        <f>-46331+103000-23700</f>
        <v>32969</v>
      </c>
      <c r="S34" s="20">
        <f>-25656+7915+28556</f>
        <v>10815</v>
      </c>
      <c r="T34" s="22">
        <v>-644640</v>
      </c>
      <c r="U34" s="20"/>
      <c r="V34" s="19">
        <f t="shared" si="24"/>
        <v>0</v>
      </c>
      <c r="W34" s="20"/>
      <c r="X34" s="20"/>
      <c r="Y34" s="20"/>
      <c r="Z34" s="20"/>
      <c r="AA34" s="20"/>
      <c r="AB34" s="19">
        <f t="shared" si="3"/>
        <v>32969</v>
      </c>
      <c r="AC34" s="19">
        <f t="shared" si="25"/>
        <v>89648976</v>
      </c>
      <c r="AD34" s="20">
        <f t="shared" si="27"/>
        <v>89648976</v>
      </c>
      <c r="AE34" s="20">
        <f t="shared" si="28"/>
        <v>57636407</v>
      </c>
      <c r="AF34" s="20">
        <f t="shared" si="29"/>
        <v>9561447.31</v>
      </c>
      <c r="AG34" s="20">
        <f t="shared" si="30"/>
        <v>0</v>
      </c>
      <c r="AH34" s="19">
        <f t="shared" si="26"/>
        <v>4641266.859999999</v>
      </c>
      <c r="AI34" s="20">
        <f t="shared" si="31"/>
        <v>1235406.8599999999</v>
      </c>
      <c r="AJ34" s="20">
        <f t="shared" si="32"/>
        <v>3405860</v>
      </c>
      <c r="AK34" s="20">
        <f t="shared" si="33"/>
        <v>0</v>
      </c>
      <c r="AL34" s="20">
        <f t="shared" si="34"/>
        <v>0</v>
      </c>
      <c r="AM34" s="20">
        <f t="shared" si="35"/>
        <v>1235406.8599999999</v>
      </c>
      <c r="AN34" s="19">
        <f t="shared" si="5"/>
        <v>94290242.86</v>
      </c>
    </row>
    <row r="35" spans="1:40" ht="37.5">
      <c r="A35" s="16" t="s">
        <v>68</v>
      </c>
      <c r="B35" s="16" t="s">
        <v>70</v>
      </c>
      <c r="C35" s="16" t="s">
        <v>69</v>
      </c>
      <c r="D35" s="2" t="s">
        <v>71</v>
      </c>
      <c r="E35" s="19">
        <v>4806000</v>
      </c>
      <c r="F35" s="20">
        <v>4806000</v>
      </c>
      <c r="G35" s="20">
        <v>3446800</v>
      </c>
      <c r="H35" s="20">
        <v>261745.34000000003</v>
      </c>
      <c r="I35" s="20">
        <v>0</v>
      </c>
      <c r="J35" s="19">
        <v>27000</v>
      </c>
      <c r="K35" s="20">
        <v>27000</v>
      </c>
      <c r="L35" s="20">
        <v>0</v>
      </c>
      <c r="M35" s="20">
        <v>0</v>
      </c>
      <c r="N35" s="20">
        <v>0</v>
      </c>
      <c r="O35" s="20">
        <v>27000</v>
      </c>
      <c r="P35" s="19">
        <v>4833000</v>
      </c>
      <c r="Q35" s="19">
        <f t="shared" si="23"/>
        <v>0</v>
      </c>
      <c r="R35" s="27"/>
      <c r="S35" s="20"/>
      <c r="T35" s="20"/>
      <c r="U35" s="20"/>
      <c r="V35" s="19">
        <f t="shared" si="24"/>
        <v>0</v>
      </c>
      <c r="W35" s="20"/>
      <c r="X35" s="20"/>
      <c r="Y35" s="20"/>
      <c r="Z35" s="20"/>
      <c r="AA35" s="20"/>
      <c r="AB35" s="19">
        <f t="shared" si="3"/>
        <v>0</v>
      </c>
      <c r="AC35" s="19">
        <f t="shared" si="25"/>
        <v>4806000</v>
      </c>
      <c r="AD35" s="20">
        <f t="shared" si="27"/>
        <v>4806000</v>
      </c>
      <c r="AE35" s="20">
        <f t="shared" si="28"/>
        <v>3446800</v>
      </c>
      <c r="AF35" s="20">
        <f t="shared" si="29"/>
        <v>261745.34000000003</v>
      </c>
      <c r="AG35" s="20">
        <f t="shared" si="30"/>
        <v>0</v>
      </c>
      <c r="AH35" s="19">
        <f t="shared" si="26"/>
        <v>27000</v>
      </c>
      <c r="AI35" s="20">
        <f t="shared" si="31"/>
        <v>27000</v>
      </c>
      <c r="AJ35" s="20">
        <f t="shared" si="32"/>
        <v>0</v>
      </c>
      <c r="AK35" s="20">
        <f t="shared" si="33"/>
        <v>0</v>
      </c>
      <c r="AL35" s="20">
        <f t="shared" si="34"/>
        <v>0</v>
      </c>
      <c r="AM35" s="20">
        <f t="shared" si="35"/>
        <v>27000</v>
      </c>
      <c r="AN35" s="19">
        <f t="shared" si="5"/>
        <v>4833000</v>
      </c>
    </row>
    <row r="36" spans="1:40" ht="28.5" customHeight="1">
      <c r="A36" s="16" t="s">
        <v>72</v>
      </c>
      <c r="B36" s="16" t="s">
        <v>74</v>
      </c>
      <c r="C36" s="16" t="s">
        <v>73</v>
      </c>
      <c r="D36" s="2" t="s">
        <v>75</v>
      </c>
      <c r="E36" s="19">
        <v>1140000</v>
      </c>
      <c r="F36" s="20">
        <v>1140000</v>
      </c>
      <c r="G36" s="20">
        <v>685500</v>
      </c>
      <c r="H36" s="20">
        <v>73800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v>1140000</v>
      </c>
      <c r="Q36" s="19">
        <f t="shared" si="23"/>
        <v>0</v>
      </c>
      <c r="R36" s="27"/>
      <c r="S36" s="20"/>
      <c r="T36" s="20"/>
      <c r="U36" s="20"/>
      <c r="V36" s="19">
        <f t="shared" si="24"/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19">
        <f t="shared" si="3"/>
        <v>0</v>
      </c>
      <c r="AC36" s="19">
        <f t="shared" si="25"/>
        <v>1140000</v>
      </c>
      <c r="AD36" s="20">
        <f t="shared" si="27"/>
        <v>1140000</v>
      </c>
      <c r="AE36" s="20">
        <f t="shared" si="28"/>
        <v>685500</v>
      </c>
      <c r="AF36" s="20">
        <f t="shared" si="29"/>
        <v>73800</v>
      </c>
      <c r="AG36" s="20">
        <f t="shared" si="30"/>
        <v>0</v>
      </c>
      <c r="AH36" s="19">
        <f t="shared" si="26"/>
        <v>0</v>
      </c>
      <c r="AI36" s="20">
        <f t="shared" si="31"/>
        <v>0</v>
      </c>
      <c r="AJ36" s="20">
        <f t="shared" si="32"/>
        <v>0</v>
      </c>
      <c r="AK36" s="20">
        <f t="shared" si="33"/>
        <v>0</v>
      </c>
      <c r="AL36" s="20">
        <f t="shared" si="34"/>
        <v>0</v>
      </c>
      <c r="AM36" s="20">
        <f t="shared" si="35"/>
        <v>0</v>
      </c>
      <c r="AN36" s="19">
        <f t="shared" si="5"/>
        <v>1140000</v>
      </c>
    </row>
    <row r="37" spans="1:40" ht="24" customHeight="1">
      <c r="A37" s="16" t="s">
        <v>76</v>
      </c>
      <c r="B37" s="16" t="s">
        <v>77</v>
      </c>
      <c r="C37" s="16" t="s">
        <v>73</v>
      </c>
      <c r="D37" s="2" t="s">
        <v>78</v>
      </c>
      <c r="E37" s="19">
        <v>1366726.01</v>
      </c>
      <c r="F37" s="20">
        <v>1366726.01</v>
      </c>
      <c r="G37" s="20">
        <v>944101.74</v>
      </c>
      <c r="H37" s="20">
        <v>69481.3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v>1366726.01</v>
      </c>
      <c r="Q37" s="19">
        <f t="shared" si="23"/>
        <v>0</v>
      </c>
      <c r="R37" s="20"/>
      <c r="S37" s="20"/>
      <c r="T37" s="20"/>
      <c r="U37" s="20"/>
      <c r="V37" s="19">
        <f t="shared" si="24"/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19">
        <f t="shared" si="3"/>
        <v>0</v>
      </c>
      <c r="AC37" s="19">
        <f t="shared" si="25"/>
        <v>1366726.01</v>
      </c>
      <c r="AD37" s="20">
        <f t="shared" si="27"/>
        <v>1366726.01</v>
      </c>
      <c r="AE37" s="20">
        <f t="shared" si="28"/>
        <v>944101.74</v>
      </c>
      <c r="AF37" s="20">
        <f t="shared" si="29"/>
        <v>69481.3</v>
      </c>
      <c r="AG37" s="20">
        <f t="shared" si="30"/>
        <v>0</v>
      </c>
      <c r="AH37" s="19">
        <f t="shared" si="26"/>
        <v>0</v>
      </c>
      <c r="AI37" s="20">
        <f aca="true" t="shared" si="36" ref="AI37:AM39">K37+W37</f>
        <v>0</v>
      </c>
      <c r="AJ37" s="20">
        <f t="shared" si="36"/>
        <v>0</v>
      </c>
      <c r="AK37" s="20">
        <f t="shared" si="36"/>
        <v>0</v>
      </c>
      <c r="AL37" s="20">
        <f t="shared" si="36"/>
        <v>0</v>
      </c>
      <c r="AM37" s="20">
        <f t="shared" si="36"/>
        <v>0</v>
      </c>
      <c r="AN37" s="19">
        <f t="shared" si="5"/>
        <v>1366726.01</v>
      </c>
    </row>
    <row r="38" spans="1:40" ht="28.5" customHeight="1">
      <c r="A38" s="16" t="s">
        <v>79</v>
      </c>
      <c r="B38" s="16" t="s">
        <v>80</v>
      </c>
      <c r="C38" s="16" t="s">
        <v>73</v>
      </c>
      <c r="D38" s="2" t="s">
        <v>81</v>
      </c>
      <c r="E38" s="19">
        <v>203757</v>
      </c>
      <c r="F38" s="20">
        <v>203757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v>203757</v>
      </c>
      <c r="Q38" s="19">
        <f t="shared" si="23"/>
        <v>0</v>
      </c>
      <c r="R38" s="20"/>
      <c r="S38" s="20"/>
      <c r="T38" s="20"/>
      <c r="U38" s="20">
        <v>0</v>
      </c>
      <c r="V38" s="19">
        <f t="shared" si="24"/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19">
        <f t="shared" si="3"/>
        <v>0</v>
      </c>
      <c r="AC38" s="19">
        <f t="shared" si="25"/>
        <v>203757</v>
      </c>
      <c r="AD38" s="20">
        <f t="shared" si="27"/>
        <v>203757</v>
      </c>
      <c r="AE38" s="20">
        <f t="shared" si="28"/>
        <v>0</v>
      </c>
      <c r="AF38" s="20">
        <f t="shared" si="29"/>
        <v>0</v>
      </c>
      <c r="AG38" s="20">
        <f t="shared" si="30"/>
        <v>0</v>
      </c>
      <c r="AH38" s="19">
        <f t="shared" si="26"/>
        <v>0</v>
      </c>
      <c r="AI38" s="20">
        <f t="shared" si="36"/>
        <v>0</v>
      </c>
      <c r="AJ38" s="20">
        <f t="shared" si="36"/>
        <v>0</v>
      </c>
      <c r="AK38" s="20">
        <f t="shared" si="36"/>
        <v>0</v>
      </c>
      <c r="AL38" s="20">
        <f t="shared" si="36"/>
        <v>0</v>
      </c>
      <c r="AM38" s="20">
        <f t="shared" si="36"/>
        <v>0</v>
      </c>
      <c r="AN38" s="19">
        <f t="shared" si="5"/>
        <v>203757</v>
      </c>
    </row>
    <row r="39" spans="1:40" s="23" customFormat="1" ht="28.5" customHeight="1">
      <c r="A39" s="16" t="s">
        <v>321</v>
      </c>
      <c r="B39" s="16" t="s">
        <v>322</v>
      </c>
      <c r="C39" s="16" t="s">
        <v>73</v>
      </c>
      <c r="D39" s="2" t="s">
        <v>323</v>
      </c>
      <c r="E39" s="19">
        <v>999441.99</v>
      </c>
      <c r="F39" s="20">
        <v>999441.99</v>
      </c>
      <c r="G39" s="20">
        <v>760379.26</v>
      </c>
      <c r="H39" s="20">
        <v>29464.699999999997</v>
      </c>
      <c r="I39" s="20"/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v>999441.99</v>
      </c>
      <c r="Q39" s="19">
        <f t="shared" si="23"/>
        <v>0</v>
      </c>
      <c r="R39" s="20"/>
      <c r="S39" s="20"/>
      <c r="T39" s="20"/>
      <c r="U39" s="20"/>
      <c r="V39" s="19">
        <f t="shared" si="24"/>
        <v>0</v>
      </c>
      <c r="W39" s="20"/>
      <c r="X39" s="20"/>
      <c r="Y39" s="20"/>
      <c r="Z39" s="20"/>
      <c r="AA39" s="20"/>
      <c r="AB39" s="19">
        <f t="shared" si="3"/>
        <v>0</v>
      </c>
      <c r="AC39" s="19">
        <f t="shared" si="25"/>
        <v>999441.99</v>
      </c>
      <c r="AD39" s="20">
        <f>F39+R39</f>
        <v>999441.99</v>
      </c>
      <c r="AE39" s="20">
        <f>G39+S39</f>
        <v>760379.26</v>
      </c>
      <c r="AF39" s="20">
        <f>H39+T39</f>
        <v>29464.699999999997</v>
      </c>
      <c r="AG39" s="20"/>
      <c r="AH39" s="19">
        <f t="shared" si="26"/>
        <v>0</v>
      </c>
      <c r="AI39" s="20">
        <f t="shared" si="36"/>
        <v>0</v>
      </c>
      <c r="AJ39" s="20">
        <f t="shared" si="36"/>
        <v>0</v>
      </c>
      <c r="AK39" s="20">
        <f t="shared" si="36"/>
        <v>0</v>
      </c>
      <c r="AL39" s="20">
        <f t="shared" si="36"/>
        <v>0</v>
      </c>
      <c r="AM39" s="20">
        <f t="shared" si="36"/>
        <v>0</v>
      </c>
      <c r="AN39" s="19">
        <f t="shared" si="5"/>
        <v>999441.99</v>
      </c>
    </row>
    <row r="40" spans="1:40" ht="63" customHeight="1">
      <c r="A40" s="16" t="s">
        <v>82</v>
      </c>
      <c r="B40" s="16" t="s">
        <v>35</v>
      </c>
      <c r="C40" s="16" t="s">
        <v>28</v>
      </c>
      <c r="D40" s="2" t="s">
        <v>36</v>
      </c>
      <c r="E40" s="19">
        <v>783155</v>
      </c>
      <c r="F40" s="20">
        <v>783155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v>783155</v>
      </c>
      <c r="Q40" s="19">
        <f t="shared" si="23"/>
        <v>0</v>
      </c>
      <c r="R40" s="20"/>
      <c r="S40" s="20"/>
      <c r="T40" s="20"/>
      <c r="U40" s="20">
        <v>0</v>
      </c>
      <c r="V40" s="19">
        <f t="shared" si="24"/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19">
        <f t="shared" si="3"/>
        <v>0</v>
      </c>
      <c r="AC40" s="19">
        <f t="shared" si="25"/>
        <v>783155</v>
      </c>
      <c r="AD40" s="20">
        <f t="shared" si="27"/>
        <v>783155</v>
      </c>
      <c r="AE40" s="20">
        <f t="shared" si="28"/>
        <v>0</v>
      </c>
      <c r="AF40" s="20">
        <f t="shared" si="29"/>
        <v>0</v>
      </c>
      <c r="AG40" s="20">
        <f t="shared" si="30"/>
        <v>0</v>
      </c>
      <c r="AH40" s="19">
        <f t="shared" si="26"/>
        <v>0</v>
      </c>
      <c r="AI40" s="20">
        <f t="shared" si="31"/>
        <v>0</v>
      </c>
      <c r="AJ40" s="20">
        <f t="shared" si="32"/>
        <v>0</v>
      </c>
      <c r="AK40" s="20">
        <f t="shared" si="33"/>
        <v>0</v>
      </c>
      <c r="AL40" s="20">
        <f t="shared" si="34"/>
        <v>0</v>
      </c>
      <c r="AM40" s="20">
        <f t="shared" si="35"/>
        <v>0</v>
      </c>
      <c r="AN40" s="19">
        <f t="shared" si="5"/>
        <v>783155</v>
      </c>
    </row>
    <row r="41" spans="1:40" ht="39.75" customHeight="1">
      <c r="A41" s="16" t="s">
        <v>83</v>
      </c>
      <c r="B41" s="16" t="s">
        <v>84</v>
      </c>
      <c r="C41" s="16" t="s">
        <v>70</v>
      </c>
      <c r="D41" s="2" t="s">
        <v>85</v>
      </c>
      <c r="E41" s="19">
        <v>7300</v>
      </c>
      <c r="F41" s="20">
        <v>7300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v>7300</v>
      </c>
      <c r="Q41" s="19">
        <f t="shared" si="23"/>
        <v>0</v>
      </c>
      <c r="R41" s="20"/>
      <c r="S41" s="20"/>
      <c r="T41" s="20"/>
      <c r="U41" s="20">
        <v>0</v>
      </c>
      <c r="V41" s="19">
        <f t="shared" si="24"/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9">
        <f t="shared" si="3"/>
        <v>0</v>
      </c>
      <c r="AC41" s="19">
        <f t="shared" si="25"/>
        <v>7300</v>
      </c>
      <c r="AD41" s="20">
        <f t="shared" si="27"/>
        <v>7300</v>
      </c>
      <c r="AE41" s="20">
        <f t="shared" si="28"/>
        <v>0</v>
      </c>
      <c r="AF41" s="20">
        <f t="shared" si="29"/>
        <v>0</v>
      </c>
      <c r="AG41" s="20">
        <f t="shared" si="30"/>
        <v>0</v>
      </c>
      <c r="AH41" s="19">
        <f t="shared" si="26"/>
        <v>0</v>
      </c>
      <c r="AI41" s="20">
        <f t="shared" si="31"/>
        <v>0</v>
      </c>
      <c r="AJ41" s="20">
        <f t="shared" si="32"/>
        <v>0</v>
      </c>
      <c r="AK41" s="20">
        <f t="shared" si="33"/>
        <v>0</v>
      </c>
      <c r="AL41" s="20">
        <f t="shared" si="34"/>
        <v>0</v>
      </c>
      <c r="AM41" s="20">
        <f t="shared" si="35"/>
        <v>0</v>
      </c>
      <c r="AN41" s="19">
        <f t="shared" si="5"/>
        <v>7300</v>
      </c>
    </row>
    <row r="42" spans="1:40" ht="44.25" customHeight="1">
      <c r="A42" s="16" t="s">
        <v>86</v>
      </c>
      <c r="B42" s="16" t="s">
        <v>87</v>
      </c>
      <c r="C42" s="16" t="s">
        <v>38</v>
      </c>
      <c r="D42" s="2" t="s">
        <v>88</v>
      </c>
      <c r="E42" s="19">
        <v>3468900</v>
      </c>
      <c r="F42" s="20">
        <v>3468900</v>
      </c>
      <c r="G42" s="20">
        <v>2165960</v>
      </c>
      <c r="H42" s="20">
        <v>271365</v>
      </c>
      <c r="I42" s="20">
        <v>0</v>
      </c>
      <c r="J42" s="19">
        <v>200000</v>
      </c>
      <c r="K42" s="20">
        <v>200000</v>
      </c>
      <c r="L42" s="20">
        <v>0</v>
      </c>
      <c r="M42" s="20">
        <v>0</v>
      </c>
      <c r="N42" s="20">
        <v>0</v>
      </c>
      <c r="O42" s="20">
        <v>200000</v>
      </c>
      <c r="P42" s="19">
        <v>3668900</v>
      </c>
      <c r="Q42" s="19">
        <f t="shared" si="23"/>
        <v>0</v>
      </c>
      <c r="R42" s="20"/>
      <c r="S42" s="20"/>
      <c r="T42" s="20"/>
      <c r="U42" s="20">
        <v>0</v>
      </c>
      <c r="V42" s="19">
        <f t="shared" si="24"/>
        <v>0</v>
      </c>
      <c r="W42" s="20"/>
      <c r="X42" s="20">
        <v>0</v>
      </c>
      <c r="Y42" s="20">
        <v>0</v>
      </c>
      <c r="Z42" s="20">
        <v>0</v>
      </c>
      <c r="AA42" s="20"/>
      <c r="AB42" s="19">
        <f t="shared" si="3"/>
        <v>0</v>
      </c>
      <c r="AC42" s="19">
        <f t="shared" si="25"/>
        <v>3468900</v>
      </c>
      <c r="AD42" s="20">
        <f t="shared" si="27"/>
        <v>3468900</v>
      </c>
      <c r="AE42" s="20">
        <f t="shared" si="28"/>
        <v>2165960</v>
      </c>
      <c r="AF42" s="20">
        <f t="shared" si="29"/>
        <v>271365</v>
      </c>
      <c r="AG42" s="20">
        <f t="shared" si="30"/>
        <v>0</v>
      </c>
      <c r="AH42" s="19">
        <f t="shared" si="26"/>
        <v>200000</v>
      </c>
      <c r="AI42" s="20">
        <f t="shared" si="31"/>
        <v>200000</v>
      </c>
      <c r="AJ42" s="20">
        <f t="shared" si="32"/>
        <v>0</v>
      </c>
      <c r="AK42" s="20">
        <f t="shared" si="33"/>
        <v>0</v>
      </c>
      <c r="AL42" s="20">
        <f t="shared" si="34"/>
        <v>0</v>
      </c>
      <c r="AM42" s="20">
        <f t="shared" si="35"/>
        <v>200000</v>
      </c>
      <c r="AN42" s="19">
        <f t="shared" si="5"/>
        <v>3668900</v>
      </c>
    </row>
    <row r="43" spans="1:40" ht="33.75" customHeight="1">
      <c r="A43" s="14" t="s">
        <v>89</v>
      </c>
      <c r="B43" s="15"/>
      <c r="C43" s="15"/>
      <c r="D43" s="9" t="s">
        <v>90</v>
      </c>
      <c r="E43" s="21">
        <v>86685830.89</v>
      </c>
      <c r="F43" s="21">
        <v>86685830.89</v>
      </c>
      <c r="G43" s="21">
        <v>426000</v>
      </c>
      <c r="H43" s="21">
        <v>10235</v>
      </c>
      <c r="I43" s="21">
        <v>0</v>
      </c>
      <c r="J43" s="21">
        <v>4109699</v>
      </c>
      <c r="K43" s="21">
        <v>852289</v>
      </c>
      <c r="L43" s="21">
        <v>3257410</v>
      </c>
      <c r="M43" s="21">
        <v>0</v>
      </c>
      <c r="N43" s="21">
        <v>0</v>
      </c>
      <c r="O43" s="21">
        <v>852289</v>
      </c>
      <c r="P43" s="21">
        <v>90795529.89</v>
      </c>
      <c r="Q43" s="21">
        <f>Q44</f>
        <v>1176200</v>
      </c>
      <c r="R43" s="21">
        <f aca="true" t="shared" si="37" ref="R43:AA43">R44</f>
        <v>1176200</v>
      </c>
      <c r="S43" s="21">
        <f t="shared" si="37"/>
        <v>0</v>
      </c>
      <c r="T43" s="21">
        <f t="shared" si="37"/>
        <v>0</v>
      </c>
      <c r="U43" s="21">
        <f t="shared" si="37"/>
        <v>0</v>
      </c>
      <c r="V43" s="21">
        <f t="shared" si="37"/>
        <v>96000</v>
      </c>
      <c r="W43" s="21">
        <f>W44</f>
        <v>96000</v>
      </c>
      <c r="X43" s="21">
        <f t="shared" si="37"/>
        <v>0</v>
      </c>
      <c r="Y43" s="21">
        <f t="shared" si="37"/>
        <v>0</v>
      </c>
      <c r="Z43" s="21">
        <f t="shared" si="37"/>
        <v>0</v>
      </c>
      <c r="AA43" s="21">
        <f t="shared" si="37"/>
        <v>96000</v>
      </c>
      <c r="AB43" s="21">
        <f t="shared" si="3"/>
        <v>1272200</v>
      </c>
      <c r="AC43" s="21">
        <f>AC44</f>
        <v>87862030.89</v>
      </c>
      <c r="AD43" s="21">
        <f aca="true" t="shared" si="38" ref="AD43:AM43">AD44</f>
        <v>87862030.89</v>
      </c>
      <c r="AE43" s="21">
        <f t="shared" si="38"/>
        <v>426000</v>
      </c>
      <c r="AF43" s="21">
        <f t="shared" si="38"/>
        <v>10235</v>
      </c>
      <c r="AG43" s="21">
        <f t="shared" si="38"/>
        <v>0</v>
      </c>
      <c r="AH43" s="21">
        <f t="shared" si="38"/>
        <v>4205699</v>
      </c>
      <c r="AI43" s="21">
        <f t="shared" si="38"/>
        <v>948289</v>
      </c>
      <c r="AJ43" s="21">
        <f t="shared" si="38"/>
        <v>3257410</v>
      </c>
      <c r="AK43" s="21">
        <f t="shared" si="38"/>
        <v>0</v>
      </c>
      <c r="AL43" s="21">
        <f t="shared" si="38"/>
        <v>0</v>
      </c>
      <c r="AM43" s="21">
        <f t="shared" si="38"/>
        <v>948289</v>
      </c>
      <c r="AN43" s="21">
        <f t="shared" si="5"/>
        <v>92067729.89</v>
      </c>
    </row>
    <row r="44" spans="1:40" ht="33.75" customHeight="1">
      <c r="A44" s="14" t="s">
        <v>91</v>
      </c>
      <c r="B44" s="15"/>
      <c r="C44" s="15"/>
      <c r="D44" s="9" t="s">
        <v>90</v>
      </c>
      <c r="E44" s="21">
        <v>86685830.89</v>
      </c>
      <c r="F44" s="21">
        <v>86685830.89</v>
      </c>
      <c r="G44" s="21">
        <v>426000</v>
      </c>
      <c r="H44" s="21">
        <v>10235</v>
      </c>
      <c r="I44" s="21">
        <v>0</v>
      </c>
      <c r="J44" s="21">
        <v>4109699</v>
      </c>
      <c r="K44" s="21">
        <v>852289</v>
      </c>
      <c r="L44" s="21">
        <v>3257410</v>
      </c>
      <c r="M44" s="21">
        <v>0</v>
      </c>
      <c r="N44" s="21">
        <v>0</v>
      </c>
      <c r="O44" s="21">
        <v>852289</v>
      </c>
      <c r="P44" s="21">
        <v>90795529.89</v>
      </c>
      <c r="Q44" s="21">
        <f>SUM(Q45:Q51)</f>
        <v>1176200</v>
      </c>
      <c r="R44" s="21">
        <f aca="true" t="shared" si="39" ref="R44:AA44">SUM(R45:R51)</f>
        <v>1176200</v>
      </c>
      <c r="S44" s="21">
        <f t="shared" si="39"/>
        <v>0</v>
      </c>
      <c r="T44" s="21">
        <f t="shared" si="39"/>
        <v>0</v>
      </c>
      <c r="U44" s="21">
        <f t="shared" si="39"/>
        <v>0</v>
      </c>
      <c r="V44" s="21">
        <f t="shared" si="39"/>
        <v>96000</v>
      </c>
      <c r="W44" s="21">
        <f t="shared" si="39"/>
        <v>96000</v>
      </c>
      <c r="X44" s="21">
        <f t="shared" si="39"/>
        <v>0</v>
      </c>
      <c r="Y44" s="21">
        <f t="shared" si="39"/>
        <v>0</v>
      </c>
      <c r="Z44" s="21">
        <f t="shared" si="39"/>
        <v>0</v>
      </c>
      <c r="AA44" s="21">
        <f t="shared" si="39"/>
        <v>96000</v>
      </c>
      <c r="AB44" s="21">
        <f t="shared" si="3"/>
        <v>1272200</v>
      </c>
      <c r="AC44" s="21">
        <f>SUM(AC45:AC51)</f>
        <v>87862030.89</v>
      </c>
      <c r="AD44" s="21">
        <f aca="true" t="shared" si="40" ref="AD44:AM44">SUM(AD45:AD51)</f>
        <v>87862030.89</v>
      </c>
      <c r="AE44" s="21">
        <f t="shared" si="40"/>
        <v>426000</v>
      </c>
      <c r="AF44" s="21">
        <f t="shared" si="40"/>
        <v>10235</v>
      </c>
      <c r="AG44" s="21">
        <f t="shared" si="40"/>
        <v>0</v>
      </c>
      <c r="AH44" s="21">
        <f t="shared" si="40"/>
        <v>4205699</v>
      </c>
      <c r="AI44" s="21">
        <f t="shared" si="40"/>
        <v>948289</v>
      </c>
      <c r="AJ44" s="21">
        <f t="shared" si="40"/>
        <v>3257410</v>
      </c>
      <c r="AK44" s="21">
        <f t="shared" si="40"/>
        <v>0</v>
      </c>
      <c r="AL44" s="21">
        <f t="shared" si="40"/>
        <v>0</v>
      </c>
      <c r="AM44" s="21">
        <f t="shared" si="40"/>
        <v>948289</v>
      </c>
      <c r="AN44" s="21">
        <f t="shared" si="5"/>
        <v>92067729.89</v>
      </c>
    </row>
    <row r="45" spans="1:40" ht="45" customHeight="1">
      <c r="A45" s="16" t="s">
        <v>92</v>
      </c>
      <c r="B45" s="16" t="s">
        <v>21</v>
      </c>
      <c r="C45" s="16" t="s">
        <v>20</v>
      </c>
      <c r="D45" s="2" t="s">
        <v>22</v>
      </c>
      <c r="E45" s="19">
        <v>539850</v>
      </c>
      <c r="F45" s="20">
        <v>539850</v>
      </c>
      <c r="G45" s="20">
        <v>426000</v>
      </c>
      <c r="H45" s="20">
        <v>10235</v>
      </c>
      <c r="I45" s="20">
        <v>0</v>
      </c>
      <c r="J45" s="19">
        <v>35000</v>
      </c>
      <c r="K45" s="20">
        <v>35000</v>
      </c>
      <c r="L45" s="20">
        <v>0</v>
      </c>
      <c r="M45" s="20">
        <v>0</v>
      </c>
      <c r="N45" s="20">
        <v>0</v>
      </c>
      <c r="O45" s="20">
        <v>35000</v>
      </c>
      <c r="P45" s="19">
        <v>574850</v>
      </c>
      <c r="Q45" s="19">
        <f aca="true" t="shared" si="41" ref="Q45:Q51">R45</f>
        <v>0</v>
      </c>
      <c r="R45" s="20"/>
      <c r="S45" s="20"/>
      <c r="T45" s="20"/>
      <c r="U45" s="20">
        <v>0</v>
      </c>
      <c r="V45" s="19">
        <f aca="true" t="shared" si="42" ref="V45:V51">X45+AA45</f>
        <v>0</v>
      </c>
      <c r="W45" s="20"/>
      <c r="X45" s="20"/>
      <c r="Y45" s="20"/>
      <c r="Z45" s="20"/>
      <c r="AA45" s="20"/>
      <c r="AB45" s="19">
        <f t="shared" si="3"/>
        <v>0</v>
      </c>
      <c r="AC45" s="19">
        <f aca="true" t="shared" si="43" ref="AC45:AC51">AD45</f>
        <v>539850</v>
      </c>
      <c r="AD45" s="20">
        <f>F45+R45</f>
        <v>539850</v>
      </c>
      <c r="AE45" s="20">
        <f>G45+S45</f>
        <v>426000</v>
      </c>
      <c r="AF45" s="20">
        <f>H45+T45</f>
        <v>10235</v>
      </c>
      <c r="AG45" s="20">
        <f>I45+U45</f>
        <v>0</v>
      </c>
      <c r="AH45" s="19">
        <f aca="true" t="shared" si="44" ref="AH45:AH51">AJ45+AM45</f>
        <v>35000</v>
      </c>
      <c r="AI45" s="20">
        <f>K45+W45</f>
        <v>35000</v>
      </c>
      <c r="AJ45" s="20">
        <f>L45+X45</f>
        <v>0</v>
      </c>
      <c r="AK45" s="20">
        <f>M45+Y45</f>
        <v>0</v>
      </c>
      <c r="AL45" s="20">
        <f>N45+Z45</f>
        <v>0</v>
      </c>
      <c r="AM45" s="20">
        <f>O45+AA45</f>
        <v>35000</v>
      </c>
      <c r="AN45" s="19">
        <f t="shared" si="5"/>
        <v>574850</v>
      </c>
    </row>
    <row r="46" spans="1:40" ht="29.25" customHeight="1">
      <c r="A46" s="16" t="s">
        <v>93</v>
      </c>
      <c r="B46" s="16" t="s">
        <v>95</v>
      </c>
      <c r="C46" s="16" t="s">
        <v>94</v>
      </c>
      <c r="D46" s="2" t="s">
        <v>96</v>
      </c>
      <c r="E46" s="19">
        <v>75146984.89</v>
      </c>
      <c r="F46" s="20">
        <v>75146984.89</v>
      </c>
      <c r="G46" s="20">
        <v>0</v>
      </c>
      <c r="H46" s="20">
        <v>0</v>
      </c>
      <c r="I46" s="20">
        <v>0</v>
      </c>
      <c r="J46" s="19">
        <v>2546893</v>
      </c>
      <c r="K46" s="20">
        <v>697289</v>
      </c>
      <c r="L46" s="20">
        <v>1849604</v>
      </c>
      <c r="M46" s="20">
        <v>0</v>
      </c>
      <c r="N46" s="20">
        <v>0</v>
      </c>
      <c r="O46" s="20">
        <v>697289</v>
      </c>
      <c r="P46" s="19">
        <v>77693877.89</v>
      </c>
      <c r="Q46" s="19">
        <f t="shared" si="41"/>
        <v>1176200</v>
      </c>
      <c r="R46" s="22">
        <f>-96000+560000+2300000-1587800</f>
        <v>1176200</v>
      </c>
      <c r="S46" s="20"/>
      <c r="T46" s="20"/>
      <c r="U46" s="20">
        <v>0</v>
      </c>
      <c r="V46" s="19">
        <f t="shared" si="42"/>
        <v>96000</v>
      </c>
      <c r="W46" s="20">
        <v>96000</v>
      </c>
      <c r="X46" s="20"/>
      <c r="Y46" s="20"/>
      <c r="Z46" s="20"/>
      <c r="AA46" s="20">
        <v>96000</v>
      </c>
      <c r="AB46" s="19">
        <f t="shared" si="3"/>
        <v>1272200</v>
      </c>
      <c r="AC46" s="19">
        <f t="shared" si="43"/>
        <v>76323184.89</v>
      </c>
      <c r="AD46" s="20">
        <f aca="true" t="shared" si="45" ref="AD46:AD51">F46+R46</f>
        <v>76323184.89</v>
      </c>
      <c r="AE46" s="20">
        <f aca="true" t="shared" si="46" ref="AE46:AE51">G46+S46</f>
        <v>0</v>
      </c>
      <c r="AF46" s="20">
        <f aca="true" t="shared" si="47" ref="AF46:AF51">H46+T46</f>
        <v>0</v>
      </c>
      <c r="AG46" s="20">
        <f aca="true" t="shared" si="48" ref="AG46:AG51">I46+U46</f>
        <v>0</v>
      </c>
      <c r="AH46" s="19">
        <f t="shared" si="44"/>
        <v>2642893</v>
      </c>
      <c r="AI46" s="20">
        <f aca="true" t="shared" si="49" ref="AI46:AI51">K46+W46</f>
        <v>793289</v>
      </c>
      <c r="AJ46" s="20">
        <f aca="true" t="shared" si="50" ref="AJ46:AJ51">L46+X46</f>
        <v>1849604</v>
      </c>
      <c r="AK46" s="20">
        <f aca="true" t="shared" si="51" ref="AK46:AK51">M46+Y46</f>
        <v>0</v>
      </c>
      <c r="AL46" s="20">
        <f aca="true" t="shared" si="52" ref="AL46:AL51">N46+Z46</f>
        <v>0</v>
      </c>
      <c r="AM46" s="20">
        <f aca="true" t="shared" si="53" ref="AM46:AM51">O46+AA46</f>
        <v>793289</v>
      </c>
      <c r="AN46" s="19">
        <f t="shared" si="5"/>
        <v>78966077.89</v>
      </c>
    </row>
    <row r="47" spans="1:40" ht="27" customHeight="1">
      <c r="A47" s="16" t="s">
        <v>97</v>
      </c>
      <c r="B47" s="16" t="s">
        <v>99</v>
      </c>
      <c r="C47" s="16" t="s">
        <v>98</v>
      </c>
      <c r="D47" s="2" t="s">
        <v>100</v>
      </c>
      <c r="E47" s="19">
        <v>4425210</v>
      </c>
      <c r="F47" s="20">
        <v>4425210</v>
      </c>
      <c r="G47" s="20">
        <v>0</v>
      </c>
      <c r="H47" s="20">
        <v>0</v>
      </c>
      <c r="I47" s="20">
        <v>0</v>
      </c>
      <c r="J47" s="19">
        <v>1527806</v>
      </c>
      <c r="K47" s="20">
        <v>120000</v>
      </c>
      <c r="L47" s="20">
        <v>1407806</v>
      </c>
      <c r="M47" s="20">
        <v>0</v>
      </c>
      <c r="N47" s="20">
        <v>0</v>
      </c>
      <c r="O47" s="20">
        <v>120000</v>
      </c>
      <c r="P47" s="19">
        <v>5953016</v>
      </c>
      <c r="Q47" s="19">
        <f t="shared" si="41"/>
        <v>70000</v>
      </c>
      <c r="R47" s="22">
        <v>70000</v>
      </c>
      <c r="S47" s="20"/>
      <c r="T47" s="20"/>
      <c r="U47" s="20">
        <v>0</v>
      </c>
      <c r="V47" s="19">
        <f t="shared" si="42"/>
        <v>0</v>
      </c>
      <c r="W47" s="20"/>
      <c r="X47" s="20"/>
      <c r="Y47" s="20"/>
      <c r="Z47" s="20"/>
      <c r="AA47" s="20"/>
      <c r="AB47" s="19">
        <f t="shared" si="3"/>
        <v>70000</v>
      </c>
      <c r="AC47" s="19">
        <f t="shared" si="43"/>
        <v>4495210</v>
      </c>
      <c r="AD47" s="20">
        <f t="shared" si="45"/>
        <v>4495210</v>
      </c>
      <c r="AE47" s="20">
        <f t="shared" si="46"/>
        <v>0</v>
      </c>
      <c r="AF47" s="20">
        <f t="shared" si="47"/>
        <v>0</v>
      </c>
      <c r="AG47" s="20">
        <f t="shared" si="48"/>
        <v>0</v>
      </c>
      <c r="AH47" s="19">
        <f t="shared" si="44"/>
        <v>1527806</v>
      </c>
      <c r="AI47" s="20">
        <f t="shared" si="49"/>
        <v>120000</v>
      </c>
      <c r="AJ47" s="20">
        <f t="shared" si="50"/>
        <v>1407806</v>
      </c>
      <c r="AK47" s="20">
        <f t="shared" si="51"/>
        <v>0</v>
      </c>
      <c r="AL47" s="20">
        <f t="shared" si="52"/>
        <v>0</v>
      </c>
      <c r="AM47" s="20">
        <f t="shared" si="53"/>
        <v>120000</v>
      </c>
      <c r="AN47" s="19">
        <f t="shared" si="5"/>
        <v>6023016</v>
      </c>
    </row>
    <row r="48" spans="1:40" ht="39.75" customHeight="1">
      <c r="A48" s="16" t="s">
        <v>101</v>
      </c>
      <c r="B48" s="16" t="s">
        <v>103</v>
      </c>
      <c r="C48" s="16" t="s">
        <v>102</v>
      </c>
      <c r="D48" s="2" t="s">
        <v>104</v>
      </c>
      <c r="E48" s="19">
        <v>1965315</v>
      </c>
      <c r="F48" s="20">
        <v>1965315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v>1965315</v>
      </c>
      <c r="Q48" s="19">
        <f t="shared" si="41"/>
        <v>0</v>
      </c>
      <c r="R48" s="22"/>
      <c r="S48" s="20"/>
      <c r="T48" s="20"/>
      <c r="U48" s="20">
        <v>0</v>
      </c>
      <c r="V48" s="19">
        <f t="shared" si="42"/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19">
        <f t="shared" si="3"/>
        <v>0</v>
      </c>
      <c r="AC48" s="19">
        <f t="shared" si="43"/>
        <v>1965315</v>
      </c>
      <c r="AD48" s="20">
        <f t="shared" si="45"/>
        <v>1965315</v>
      </c>
      <c r="AE48" s="20">
        <f t="shared" si="46"/>
        <v>0</v>
      </c>
      <c r="AF48" s="20">
        <f t="shared" si="47"/>
        <v>0</v>
      </c>
      <c r="AG48" s="20">
        <f t="shared" si="48"/>
        <v>0</v>
      </c>
      <c r="AH48" s="19">
        <f t="shared" si="44"/>
        <v>0</v>
      </c>
      <c r="AI48" s="20">
        <f t="shared" si="49"/>
        <v>0</v>
      </c>
      <c r="AJ48" s="20">
        <f t="shared" si="50"/>
        <v>0</v>
      </c>
      <c r="AK48" s="20">
        <f t="shared" si="51"/>
        <v>0</v>
      </c>
      <c r="AL48" s="20">
        <f t="shared" si="52"/>
        <v>0</v>
      </c>
      <c r="AM48" s="20">
        <f t="shared" si="53"/>
        <v>0</v>
      </c>
      <c r="AN48" s="19">
        <f t="shared" si="5"/>
        <v>1965315</v>
      </c>
    </row>
    <row r="49" spans="1:40" ht="44.25" customHeight="1">
      <c r="A49" s="16" t="s">
        <v>105</v>
      </c>
      <c r="B49" s="16" t="s">
        <v>107</v>
      </c>
      <c r="C49" s="16" t="s">
        <v>106</v>
      </c>
      <c r="D49" s="2" t="s">
        <v>108</v>
      </c>
      <c r="E49" s="19">
        <v>3454911</v>
      </c>
      <c r="F49" s="20">
        <v>3454911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v>3454911</v>
      </c>
      <c r="Q49" s="19">
        <f t="shared" si="41"/>
        <v>0</v>
      </c>
      <c r="R49" s="22"/>
      <c r="S49" s="20"/>
      <c r="T49" s="20"/>
      <c r="U49" s="20">
        <v>0</v>
      </c>
      <c r="V49" s="19">
        <f t="shared" si="42"/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19">
        <f t="shared" si="3"/>
        <v>0</v>
      </c>
      <c r="AC49" s="19">
        <f t="shared" si="43"/>
        <v>3454911</v>
      </c>
      <c r="AD49" s="20">
        <f t="shared" si="45"/>
        <v>3454911</v>
      </c>
      <c r="AE49" s="20">
        <f t="shared" si="46"/>
        <v>0</v>
      </c>
      <c r="AF49" s="20">
        <f t="shared" si="47"/>
        <v>0</v>
      </c>
      <c r="AG49" s="20">
        <f t="shared" si="48"/>
        <v>0</v>
      </c>
      <c r="AH49" s="19">
        <f t="shared" si="44"/>
        <v>0</v>
      </c>
      <c r="AI49" s="20">
        <f t="shared" si="49"/>
        <v>0</v>
      </c>
      <c r="AJ49" s="20">
        <f t="shared" si="50"/>
        <v>0</v>
      </c>
      <c r="AK49" s="20">
        <f t="shared" si="51"/>
        <v>0</v>
      </c>
      <c r="AL49" s="20">
        <f t="shared" si="52"/>
        <v>0</v>
      </c>
      <c r="AM49" s="20">
        <f t="shared" si="53"/>
        <v>0</v>
      </c>
      <c r="AN49" s="19">
        <f t="shared" si="5"/>
        <v>3454911</v>
      </c>
    </row>
    <row r="50" spans="1:40" ht="45.75" customHeight="1">
      <c r="A50" s="16" t="s">
        <v>109</v>
      </c>
      <c r="B50" s="16" t="s">
        <v>110</v>
      </c>
      <c r="C50" s="16" t="s">
        <v>106</v>
      </c>
      <c r="D50" s="2" t="s">
        <v>111</v>
      </c>
      <c r="E50" s="19">
        <v>476370</v>
      </c>
      <c r="F50" s="20">
        <v>476370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v>476370</v>
      </c>
      <c r="Q50" s="19">
        <f t="shared" si="41"/>
        <v>0</v>
      </c>
      <c r="R50" s="22"/>
      <c r="S50" s="20"/>
      <c r="T50" s="20"/>
      <c r="U50" s="20">
        <v>0</v>
      </c>
      <c r="V50" s="19">
        <f t="shared" si="42"/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19">
        <f t="shared" si="3"/>
        <v>0</v>
      </c>
      <c r="AC50" s="19">
        <f t="shared" si="43"/>
        <v>476370</v>
      </c>
      <c r="AD50" s="20">
        <f t="shared" si="45"/>
        <v>476370</v>
      </c>
      <c r="AE50" s="20">
        <f t="shared" si="46"/>
        <v>0</v>
      </c>
      <c r="AF50" s="20">
        <f t="shared" si="47"/>
        <v>0</v>
      </c>
      <c r="AG50" s="20">
        <f t="shared" si="48"/>
        <v>0</v>
      </c>
      <c r="AH50" s="19">
        <f t="shared" si="44"/>
        <v>0</v>
      </c>
      <c r="AI50" s="20">
        <f t="shared" si="49"/>
        <v>0</v>
      </c>
      <c r="AJ50" s="20">
        <f t="shared" si="50"/>
        <v>0</v>
      </c>
      <c r="AK50" s="20">
        <f t="shared" si="51"/>
        <v>0</v>
      </c>
      <c r="AL50" s="20">
        <f t="shared" si="52"/>
        <v>0</v>
      </c>
      <c r="AM50" s="20">
        <f t="shared" si="53"/>
        <v>0</v>
      </c>
      <c r="AN50" s="19">
        <f t="shared" si="5"/>
        <v>476370</v>
      </c>
    </row>
    <row r="51" spans="1:40" ht="29.25" customHeight="1">
      <c r="A51" s="16" t="s">
        <v>112</v>
      </c>
      <c r="B51" s="16" t="s">
        <v>113</v>
      </c>
      <c r="C51" s="16" t="s">
        <v>106</v>
      </c>
      <c r="D51" s="2" t="s">
        <v>114</v>
      </c>
      <c r="E51" s="19">
        <v>677190</v>
      </c>
      <c r="F51" s="20">
        <v>677190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v>677190</v>
      </c>
      <c r="Q51" s="19">
        <f t="shared" si="41"/>
        <v>-70000</v>
      </c>
      <c r="R51" s="22">
        <v>-70000</v>
      </c>
      <c r="S51" s="20"/>
      <c r="T51" s="20"/>
      <c r="U51" s="20">
        <v>0</v>
      </c>
      <c r="V51" s="19">
        <f t="shared" si="42"/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19">
        <f t="shared" si="3"/>
        <v>-70000</v>
      </c>
      <c r="AC51" s="19">
        <f t="shared" si="43"/>
        <v>607190</v>
      </c>
      <c r="AD51" s="20">
        <f t="shared" si="45"/>
        <v>607190</v>
      </c>
      <c r="AE51" s="20">
        <f t="shared" si="46"/>
        <v>0</v>
      </c>
      <c r="AF51" s="20">
        <f t="shared" si="47"/>
        <v>0</v>
      </c>
      <c r="AG51" s="20">
        <f t="shared" si="48"/>
        <v>0</v>
      </c>
      <c r="AH51" s="19">
        <f t="shared" si="44"/>
        <v>0</v>
      </c>
      <c r="AI51" s="20">
        <f t="shared" si="49"/>
        <v>0</v>
      </c>
      <c r="AJ51" s="20">
        <f t="shared" si="50"/>
        <v>0</v>
      </c>
      <c r="AK51" s="20">
        <f t="shared" si="51"/>
        <v>0</v>
      </c>
      <c r="AL51" s="20">
        <f t="shared" si="52"/>
        <v>0</v>
      </c>
      <c r="AM51" s="20">
        <f t="shared" si="53"/>
        <v>0</v>
      </c>
      <c r="AN51" s="19">
        <f t="shared" si="5"/>
        <v>607190</v>
      </c>
    </row>
    <row r="52" spans="1:40" ht="41.25" customHeight="1">
      <c r="A52" s="14" t="s">
        <v>115</v>
      </c>
      <c r="B52" s="15"/>
      <c r="C52" s="15"/>
      <c r="D52" s="9" t="s">
        <v>116</v>
      </c>
      <c r="E52" s="21">
        <v>137979297.88</v>
      </c>
      <c r="F52" s="21">
        <v>137979297.88</v>
      </c>
      <c r="G52" s="21">
        <v>10317400</v>
      </c>
      <c r="H52" s="21">
        <v>681230</v>
      </c>
      <c r="I52" s="21">
        <v>0</v>
      </c>
      <c r="J52" s="21">
        <v>392246</v>
      </c>
      <c r="K52" s="21">
        <v>344596</v>
      </c>
      <c r="L52" s="21">
        <v>47650</v>
      </c>
      <c r="M52" s="21">
        <v>24000</v>
      </c>
      <c r="N52" s="21">
        <v>1930</v>
      </c>
      <c r="O52" s="21">
        <v>344596</v>
      </c>
      <c r="P52" s="21">
        <v>138371543.88</v>
      </c>
      <c r="Q52" s="21">
        <f>Q53</f>
        <v>1019200</v>
      </c>
      <c r="R52" s="21">
        <f aca="true" t="shared" si="54" ref="R52:AN52">R53</f>
        <v>1019200</v>
      </c>
      <c r="S52" s="21">
        <f t="shared" si="54"/>
        <v>0</v>
      </c>
      <c r="T52" s="21">
        <f t="shared" si="54"/>
        <v>0</v>
      </c>
      <c r="U52" s="21">
        <f t="shared" si="54"/>
        <v>0</v>
      </c>
      <c r="V52" s="21">
        <f t="shared" si="54"/>
        <v>0</v>
      </c>
      <c r="W52" s="21">
        <f t="shared" si="54"/>
        <v>0</v>
      </c>
      <c r="X52" s="21">
        <f t="shared" si="54"/>
        <v>0</v>
      </c>
      <c r="Y52" s="21">
        <f t="shared" si="54"/>
        <v>0</v>
      </c>
      <c r="Z52" s="21">
        <f t="shared" si="54"/>
        <v>0</v>
      </c>
      <c r="AA52" s="21">
        <f t="shared" si="54"/>
        <v>0</v>
      </c>
      <c r="AB52" s="21">
        <f t="shared" si="54"/>
        <v>1019200</v>
      </c>
      <c r="AC52" s="21">
        <f>AC53</f>
        <v>138998497.88</v>
      </c>
      <c r="AD52" s="21">
        <f t="shared" si="54"/>
        <v>138998497.88</v>
      </c>
      <c r="AE52" s="21">
        <f t="shared" si="54"/>
        <v>10317400</v>
      </c>
      <c r="AF52" s="21">
        <f t="shared" si="54"/>
        <v>681230</v>
      </c>
      <c r="AG52" s="21">
        <f t="shared" si="54"/>
        <v>0</v>
      </c>
      <c r="AH52" s="21">
        <f t="shared" si="54"/>
        <v>392246</v>
      </c>
      <c r="AI52" s="21">
        <f t="shared" si="54"/>
        <v>344596</v>
      </c>
      <c r="AJ52" s="21">
        <f t="shared" si="54"/>
        <v>47650</v>
      </c>
      <c r="AK52" s="21">
        <f t="shared" si="54"/>
        <v>24000</v>
      </c>
      <c r="AL52" s="21">
        <f t="shared" si="54"/>
        <v>1930</v>
      </c>
      <c r="AM52" s="21">
        <f t="shared" si="54"/>
        <v>344596</v>
      </c>
      <c r="AN52" s="21">
        <f t="shared" si="54"/>
        <v>139390743.88</v>
      </c>
    </row>
    <row r="53" spans="1:40" ht="40.5" customHeight="1">
      <c r="A53" s="14" t="s">
        <v>117</v>
      </c>
      <c r="B53" s="15"/>
      <c r="C53" s="15"/>
      <c r="D53" s="9" t="s">
        <v>116</v>
      </c>
      <c r="E53" s="21">
        <v>137979297.88</v>
      </c>
      <c r="F53" s="21">
        <v>137979297.88</v>
      </c>
      <c r="G53" s="21">
        <v>10317400</v>
      </c>
      <c r="H53" s="21">
        <v>681230</v>
      </c>
      <c r="I53" s="21">
        <v>0</v>
      </c>
      <c r="J53" s="21">
        <v>392246</v>
      </c>
      <c r="K53" s="21">
        <v>344596</v>
      </c>
      <c r="L53" s="21">
        <v>47650</v>
      </c>
      <c r="M53" s="21">
        <v>24000</v>
      </c>
      <c r="N53" s="21">
        <v>1930</v>
      </c>
      <c r="O53" s="21">
        <v>344596</v>
      </c>
      <c r="P53" s="21">
        <v>138371543.88</v>
      </c>
      <c r="Q53" s="21">
        <f>SUM(Q54:Q88)</f>
        <v>1019200</v>
      </c>
      <c r="R53" s="21">
        <f>SUM(R54:R88)</f>
        <v>1019200</v>
      </c>
      <c r="S53" s="21">
        <f>SUM(S54:S88)</f>
        <v>0</v>
      </c>
      <c r="T53" s="21">
        <f>SUM(T54:T88)</f>
        <v>0</v>
      </c>
      <c r="U53" s="21">
        <f>SUM(U54:U88)</f>
        <v>0</v>
      </c>
      <c r="V53" s="21">
        <f aca="true" t="shared" si="55" ref="V53:AA53">SUM(V54:V89)</f>
        <v>0</v>
      </c>
      <c r="W53" s="21">
        <f t="shared" si="55"/>
        <v>0</v>
      </c>
      <c r="X53" s="21">
        <f t="shared" si="55"/>
        <v>0</v>
      </c>
      <c r="Y53" s="21">
        <f t="shared" si="55"/>
        <v>0</v>
      </c>
      <c r="Z53" s="21">
        <f t="shared" si="55"/>
        <v>0</v>
      </c>
      <c r="AA53" s="21">
        <f t="shared" si="55"/>
        <v>0</v>
      </c>
      <c r="AB53" s="21">
        <f aca="true" t="shared" si="56" ref="AB53:AB116">Q53+V53</f>
        <v>1019200</v>
      </c>
      <c r="AC53" s="21">
        <f aca="true" t="shared" si="57" ref="AC53:AM53">SUM(AC54:AC89)</f>
        <v>138998497.88</v>
      </c>
      <c r="AD53" s="21">
        <f t="shared" si="57"/>
        <v>138998497.88</v>
      </c>
      <c r="AE53" s="21">
        <f t="shared" si="57"/>
        <v>10317400</v>
      </c>
      <c r="AF53" s="21">
        <f t="shared" si="57"/>
        <v>681230</v>
      </c>
      <c r="AG53" s="21">
        <f t="shared" si="57"/>
        <v>0</v>
      </c>
      <c r="AH53" s="21">
        <f t="shared" si="57"/>
        <v>392246</v>
      </c>
      <c r="AI53" s="21">
        <f t="shared" si="57"/>
        <v>344596</v>
      </c>
      <c r="AJ53" s="21">
        <f t="shared" si="57"/>
        <v>47650</v>
      </c>
      <c r="AK53" s="21">
        <f t="shared" si="57"/>
        <v>24000</v>
      </c>
      <c r="AL53" s="21">
        <f t="shared" si="57"/>
        <v>1930</v>
      </c>
      <c r="AM53" s="21">
        <f t="shared" si="57"/>
        <v>344596</v>
      </c>
      <c r="AN53" s="21">
        <f aca="true" t="shared" si="58" ref="AN53:AN116">AC53+AH53</f>
        <v>139390743.88</v>
      </c>
    </row>
    <row r="54" spans="1:40" ht="46.5" customHeight="1">
      <c r="A54" s="16" t="s">
        <v>118</v>
      </c>
      <c r="B54" s="16" t="s">
        <v>21</v>
      </c>
      <c r="C54" s="16" t="s">
        <v>20</v>
      </c>
      <c r="D54" s="2" t="s">
        <v>22</v>
      </c>
      <c r="E54" s="19">
        <v>9117000</v>
      </c>
      <c r="F54" s="20">
        <v>9117000</v>
      </c>
      <c r="G54" s="20">
        <v>6855400</v>
      </c>
      <c r="H54" s="20">
        <v>372140</v>
      </c>
      <c r="I54" s="20">
        <v>0</v>
      </c>
      <c r="J54" s="19">
        <v>10440</v>
      </c>
      <c r="K54" s="20">
        <v>0</v>
      </c>
      <c r="L54" s="20">
        <v>10440</v>
      </c>
      <c r="M54" s="20">
        <v>0</v>
      </c>
      <c r="N54" s="20">
        <v>0</v>
      </c>
      <c r="O54" s="20">
        <v>0</v>
      </c>
      <c r="P54" s="19">
        <v>9127440</v>
      </c>
      <c r="Q54" s="19">
        <f aca="true" t="shared" si="59" ref="Q54:Q88">R54</f>
        <v>0</v>
      </c>
      <c r="R54" s="22"/>
      <c r="S54" s="20"/>
      <c r="T54" s="20"/>
      <c r="U54" s="20">
        <v>0</v>
      </c>
      <c r="V54" s="19">
        <f aca="true" t="shared" si="60" ref="V54:V89">X54+AA54</f>
        <v>0</v>
      </c>
      <c r="W54" s="20"/>
      <c r="X54" s="20"/>
      <c r="Y54" s="20"/>
      <c r="Z54" s="20"/>
      <c r="AA54" s="20"/>
      <c r="AB54" s="19">
        <f t="shared" si="56"/>
        <v>0</v>
      </c>
      <c r="AC54" s="19">
        <f aca="true" t="shared" si="61" ref="AC54:AC89">AD54</f>
        <v>9117000</v>
      </c>
      <c r="AD54" s="20">
        <f>F54+R54</f>
        <v>9117000</v>
      </c>
      <c r="AE54" s="20">
        <f>G54+S54</f>
        <v>6855400</v>
      </c>
      <c r="AF54" s="20">
        <f>H54+T54</f>
        <v>372140</v>
      </c>
      <c r="AG54" s="20">
        <f>I54+U54</f>
        <v>0</v>
      </c>
      <c r="AH54" s="19">
        <f aca="true" t="shared" si="62" ref="AH54:AH89">AJ54+AM54</f>
        <v>10440</v>
      </c>
      <c r="AI54" s="20">
        <f>K54+W54</f>
        <v>0</v>
      </c>
      <c r="AJ54" s="20">
        <f>L54+X54</f>
        <v>10440</v>
      </c>
      <c r="AK54" s="20">
        <f>M54+Y54</f>
        <v>0</v>
      </c>
      <c r="AL54" s="20">
        <f>N54+Z54</f>
        <v>0</v>
      </c>
      <c r="AM54" s="20">
        <f>O54+AA54</f>
        <v>0</v>
      </c>
      <c r="AN54" s="19">
        <f t="shared" si="58"/>
        <v>9127440</v>
      </c>
    </row>
    <row r="55" spans="1:40" ht="46.5" customHeight="1">
      <c r="A55" s="16" t="s">
        <v>119</v>
      </c>
      <c r="B55" s="16" t="s">
        <v>121</v>
      </c>
      <c r="C55" s="16" t="s">
        <v>120</v>
      </c>
      <c r="D55" s="2" t="s">
        <v>122</v>
      </c>
      <c r="E55" s="19">
        <v>8197143.41</v>
      </c>
      <c r="F55" s="20">
        <v>8197143.41</v>
      </c>
      <c r="G55" s="20">
        <v>0</v>
      </c>
      <c r="H55" s="20">
        <v>0</v>
      </c>
      <c r="I55" s="20">
        <v>0</v>
      </c>
      <c r="J55" s="19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9">
        <v>8197143.41</v>
      </c>
      <c r="Q55" s="19">
        <f t="shared" si="59"/>
        <v>6251791.95</v>
      </c>
      <c r="R55" s="20">
        <f>6100428.95+151363</f>
        <v>6251791.95</v>
      </c>
      <c r="S55" s="20"/>
      <c r="T55" s="20"/>
      <c r="U55" s="20">
        <v>0</v>
      </c>
      <c r="V55" s="19">
        <f t="shared" si="60"/>
        <v>0</v>
      </c>
      <c r="W55" s="20"/>
      <c r="X55" s="20"/>
      <c r="Y55" s="20"/>
      <c r="Z55" s="20"/>
      <c r="AA55" s="20"/>
      <c r="AB55" s="19">
        <f t="shared" si="56"/>
        <v>6251791.95</v>
      </c>
      <c r="AC55" s="19">
        <f t="shared" si="61"/>
        <v>14448935.36</v>
      </c>
      <c r="AD55" s="20">
        <f aca="true" t="shared" si="63" ref="AD55:AD89">F55+R55</f>
        <v>14448935.36</v>
      </c>
      <c r="AE55" s="20">
        <f aca="true" t="shared" si="64" ref="AE55:AE89">G55+S55</f>
        <v>0</v>
      </c>
      <c r="AF55" s="20">
        <f aca="true" t="shared" si="65" ref="AF55:AF89">H55+T55</f>
        <v>0</v>
      </c>
      <c r="AG55" s="20">
        <f aca="true" t="shared" si="66" ref="AG55:AG89">I55+U55</f>
        <v>0</v>
      </c>
      <c r="AH55" s="19">
        <f t="shared" si="62"/>
        <v>0</v>
      </c>
      <c r="AI55" s="20">
        <f aca="true" t="shared" si="67" ref="AI55:AI89">K55+W55</f>
        <v>0</v>
      </c>
      <c r="AJ55" s="20">
        <f aca="true" t="shared" si="68" ref="AJ55:AJ89">L55+X55</f>
        <v>0</v>
      </c>
      <c r="AK55" s="20">
        <f aca="true" t="shared" si="69" ref="AK55:AK89">M55+Y55</f>
        <v>0</v>
      </c>
      <c r="AL55" s="20">
        <f aca="true" t="shared" si="70" ref="AL55:AL89">N55+Z55</f>
        <v>0</v>
      </c>
      <c r="AM55" s="20">
        <f aca="true" t="shared" si="71" ref="AM55:AM89">O55+AA55</f>
        <v>0</v>
      </c>
      <c r="AN55" s="19">
        <f t="shared" si="58"/>
        <v>14448935.36</v>
      </c>
    </row>
    <row r="56" spans="1:40" ht="39" customHeight="1">
      <c r="A56" s="16" t="s">
        <v>123</v>
      </c>
      <c r="B56" s="16" t="s">
        <v>125</v>
      </c>
      <c r="C56" s="16" t="s">
        <v>124</v>
      </c>
      <c r="D56" s="2" t="s">
        <v>126</v>
      </c>
      <c r="E56" s="19">
        <v>43004604.440000005</v>
      </c>
      <c r="F56" s="20">
        <v>43004604.440000005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v>43004604.440000005</v>
      </c>
      <c r="Q56" s="19">
        <f t="shared" si="59"/>
        <v>-5225391.95</v>
      </c>
      <c r="R56" s="20">
        <f>-6100428.95+875037</f>
        <v>-5225391.95</v>
      </c>
      <c r="S56" s="20"/>
      <c r="T56" s="20"/>
      <c r="U56" s="20">
        <v>0</v>
      </c>
      <c r="V56" s="19">
        <f t="shared" si="60"/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19">
        <f t="shared" si="56"/>
        <v>-5225391.95</v>
      </c>
      <c r="AC56" s="19">
        <f t="shared" si="61"/>
        <v>37779212.49</v>
      </c>
      <c r="AD56" s="20">
        <f t="shared" si="63"/>
        <v>37779212.49</v>
      </c>
      <c r="AE56" s="20">
        <f t="shared" si="64"/>
        <v>0</v>
      </c>
      <c r="AF56" s="20">
        <f t="shared" si="65"/>
        <v>0</v>
      </c>
      <c r="AG56" s="20">
        <f t="shared" si="66"/>
        <v>0</v>
      </c>
      <c r="AH56" s="19">
        <f t="shared" si="62"/>
        <v>0</v>
      </c>
      <c r="AI56" s="20">
        <f t="shared" si="67"/>
        <v>0</v>
      </c>
      <c r="AJ56" s="20">
        <f t="shared" si="68"/>
        <v>0</v>
      </c>
      <c r="AK56" s="20">
        <f t="shared" si="69"/>
        <v>0</v>
      </c>
      <c r="AL56" s="20">
        <f t="shared" si="70"/>
        <v>0</v>
      </c>
      <c r="AM56" s="20">
        <f t="shared" si="71"/>
        <v>0</v>
      </c>
      <c r="AN56" s="19">
        <f t="shared" si="58"/>
        <v>37779212.49</v>
      </c>
    </row>
    <row r="57" spans="1:40" ht="58.5" customHeight="1">
      <c r="A57" s="16" t="s">
        <v>127</v>
      </c>
      <c r="B57" s="16" t="s">
        <v>128</v>
      </c>
      <c r="C57" s="16" t="s">
        <v>120</v>
      </c>
      <c r="D57" s="2" t="s">
        <v>129</v>
      </c>
      <c r="E57" s="19">
        <v>51000</v>
      </c>
      <c r="F57" s="20">
        <v>51000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v>51000</v>
      </c>
      <c r="Q57" s="19">
        <f t="shared" si="59"/>
        <v>0</v>
      </c>
      <c r="R57" s="20"/>
      <c r="S57" s="20"/>
      <c r="T57" s="20"/>
      <c r="U57" s="20">
        <v>0</v>
      </c>
      <c r="V57" s="19">
        <f t="shared" si="60"/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19">
        <f t="shared" si="56"/>
        <v>0</v>
      </c>
      <c r="AC57" s="19">
        <f t="shared" si="61"/>
        <v>51000</v>
      </c>
      <c r="AD57" s="20">
        <f t="shared" si="63"/>
        <v>51000</v>
      </c>
      <c r="AE57" s="20">
        <f t="shared" si="64"/>
        <v>0</v>
      </c>
      <c r="AF57" s="20">
        <f t="shared" si="65"/>
        <v>0</v>
      </c>
      <c r="AG57" s="20">
        <f t="shared" si="66"/>
        <v>0</v>
      </c>
      <c r="AH57" s="19">
        <f t="shared" si="62"/>
        <v>0</v>
      </c>
      <c r="AI57" s="20">
        <f t="shared" si="67"/>
        <v>0</v>
      </c>
      <c r="AJ57" s="20">
        <f t="shared" si="68"/>
        <v>0</v>
      </c>
      <c r="AK57" s="20">
        <f t="shared" si="69"/>
        <v>0</v>
      </c>
      <c r="AL57" s="20">
        <f t="shared" si="70"/>
        <v>0</v>
      </c>
      <c r="AM57" s="20">
        <f t="shared" si="71"/>
        <v>0</v>
      </c>
      <c r="AN57" s="19">
        <f t="shared" si="58"/>
        <v>51000</v>
      </c>
    </row>
    <row r="58" spans="1:40" ht="56.25" customHeight="1">
      <c r="A58" s="16" t="s">
        <v>130</v>
      </c>
      <c r="B58" s="16" t="s">
        <v>131</v>
      </c>
      <c r="C58" s="16" t="s">
        <v>124</v>
      </c>
      <c r="D58" s="2" t="s">
        <v>132</v>
      </c>
      <c r="E58" s="19">
        <v>246300</v>
      </c>
      <c r="F58" s="20">
        <v>246300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v>246300</v>
      </c>
      <c r="Q58" s="19">
        <f t="shared" si="59"/>
        <v>0</v>
      </c>
      <c r="R58" s="20"/>
      <c r="S58" s="20"/>
      <c r="T58" s="20"/>
      <c r="U58" s="20">
        <v>0</v>
      </c>
      <c r="V58" s="19">
        <f t="shared" si="60"/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19">
        <f t="shared" si="56"/>
        <v>0</v>
      </c>
      <c r="AC58" s="19">
        <f t="shared" si="61"/>
        <v>246300</v>
      </c>
      <c r="AD58" s="20">
        <f t="shared" si="63"/>
        <v>246300</v>
      </c>
      <c r="AE58" s="20">
        <f t="shared" si="64"/>
        <v>0</v>
      </c>
      <c r="AF58" s="20">
        <f t="shared" si="65"/>
        <v>0</v>
      </c>
      <c r="AG58" s="20">
        <f t="shared" si="66"/>
        <v>0</v>
      </c>
      <c r="AH58" s="19">
        <f t="shared" si="62"/>
        <v>0</v>
      </c>
      <c r="AI58" s="20">
        <f t="shared" si="67"/>
        <v>0</v>
      </c>
      <c r="AJ58" s="20">
        <f t="shared" si="68"/>
        <v>0</v>
      </c>
      <c r="AK58" s="20">
        <f t="shared" si="69"/>
        <v>0</v>
      </c>
      <c r="AL58" s="20">
        <f t="shared" si="70"/>
        <v>0</v>
      </c>
      <c r="AM58" s="20">
        <f t="shared" si="71"/>
        <v>0</v>
      </c>
      <c r="AN58" s="19">
        <f t="shared" si="58"/>
        <v>246300</v>
      </c>
    </row>
    <row r="59" spans="1:40" ht="41.25" customHeight="1">
      <c r="A59" s="16" t="s">
        <v>133</v>
      </c>
      <c r="B59" s="16" t="s">
        <v>134</v>
      </c>
      <c r="C59" s="16" t="s">
        <v>120</v>
      </c>
      <c r="D59" s="2" t="s">
        <v>135</v>
      </c>
      <c r="E59" s="19">
        <v>30000</v>
      </c>
      <c r="F59" s="20">
        <v>30000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v>30000</v>
      </c>
      <c r="Q59" s="19">
        <f t="shared" si="59"/>
        <v>800</v>
      </c>
      <c r="R59" s="20">
        <v>800</v>
      </c>
      <c r="S59" s="20"/>
      <c r="T59" s="20"/>
      <c r="U59" s="20">
        <v>0</v>
      </c>
      <c r="V59" s="19">
        <f t="shared" si="60"/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19">
        <f t="shared" si="56"/>
        <v>800</v>
      </c>
      <c r="AC59" s="19">
        <f t="shared" si="61"/>
        <v>30800</v>
      </c>
      <c r="AD59" s="20">
        <f t="shared" si="63"/>
        <v>30800</v>
      </c>
      <c r="AE59" s="20">
        <f t="shared" si="64"/>
        <v>0</v>
      </c>
      <c r="AF59" s="20">
        <f t="shared" si="65"/>
        <v>0</v>
      </c>
      <c r="AG59" s="20">
        <f t="shared" si="66"/>
        <v>0</v>
      </c>
      <c r="AH59" s="19">
        <f t="shared" si="62"/>
        <v>0</v>
      </c>
      <c r="AI59" s="20">
        <f t="shared" si="67"/>
        <v>0</v>
      </c>
      <c r="AJ59" s="20">
        <f t="shared" si="68"/>
        <v>0</v>
      </c>
      <c r="AK59" s="20">
        <f t="shared" si="69"/>
        <v>0</v>
      </c>
      <c r="AL59" s="20">
        <f t="shared" si="70"/>
        <v>0</v>
      </c>
      <c r="AM59" s="20">
        <f t="shared" si="71"/>
        <v>0</v>
      </c>
      <c r="AN59" s="19">
        <f t="shared" si="58"/>
        <v>30800</v>
      </c>
    </row>
    <row r="60" spans="1:40" ht="36" customHeight="1">
      <c r="A60" s="16" t="s">
        <v>136</v>
      </c>
      <c r="B60" s="16" t="s">
        <v>138</v>
      </c>
      <c r="C60" s="16" t="s">
        <v>137</v>
      </c>
      <c r="D60" s="2" t="s">
        <v>139</v>
      </c>
      <c r="E60" s="19">
        <v>285760</v>
      </c>
      <c r="F60" s="20">
        <v>285760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v>285760</v>
      </c>
      <c r="Q60" s="19">
        <f t="shared" si="59"/>
        <v>0</v>
      </c>
      <c r="R60" s="20"/>
      <c r="S60" s="20"/>
      <c r="T60" s="20"/>
      <c r="U60" s="20">
        <v>0</v>
      </c>
      <c r="V60" s="19">
        <f t="shared" si="60"/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19">
        <f t="shared" si="56"/>
        <v>0</v>
      </c>
      <c r="AC60" s="19">
        <f t="shared" si="61"/>
        <v>285760</v>
      </c>
      <c r="AD60" s="20">
        <f t="shared" si="63"/>
        <v>285760</v>
      </c>
      <c r="AE60" s="20">
        <f t="shared" si="64"/>
        <v>0</v>
      </c>
      <c r="AF60" s="20">
        <f t="shared" si="65"/>
        <v>0</v>
      </c>
      <c r="AG60" s="20">
        <f t="shared" si="66"/>
        <v>0</v>
      </c>
      <c r="AH60" s="19">
        <f t="shared" si="62"/>
        <v>0</v>
      </c>
      <c r="AI60" s="20">
        <f t="shared" si="67"/>
        <v>0</v>
      </c>
      <c r="AJ60" s="20">
        <f t="shared" si="68"/>
        <v>0</v>
      </c>
      <c r="AK60" s="20">
        <f t="shared" si="69"/>
        <v>0</v>
      </c>
      <c r="AL60" s="20">
        <f t="shared" si="70"/>
        <v>0</v>
      </c>
      <c r="AM60" s="20">
        <f t="shared" si="71"/>
        <v>0</v>
      </c>
      <c r="AN60" s="19">
        <f t="shared" si="58"/>
        <v>285760</v>
      </c>
    </row>
    <row r="61" spans="1:40" ht="45" customHeight="1">
      <c r="A61" s="16" t="s">
        <v>140</v>
      </c>
      <c r="B61" s="16" t="s">
        <v>141</v>
      </c>
      <c r="C61" s="16" t="s">
        <v>137</v>
      </c>
      <c r="D61" s="2" t="s">
        <v>142</v>
      </c>
      <c r="E61" s="19">
        <v>1724543.03</v>
      </c>
      <c r="F61" s="20">
        <v>1724543.03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v>1724543.03</v>
      </c>
      <c r="Q61" s="19">
        <f t="shared" si="59"/>
        <v>0</v>
      </c>
      <c r="R61" s="22"/>
      <c r="S61" s="20"/>
      <c r="T61" s="20"/>
      <c r="U61" s="20">
        <v>0</v>
      </c>
      <c r="V61" s="19">
        <f t="shared" si="60"/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9">
        <f t="shared" si="56"/>
        <v>0</v>
      </c>
      <c r="AC61" s="19">
        <f t="shared" si="61"/>
        <v>1724543.03</v>
      </c>
      <c r="AD61" s="20">
        <f t="shared" si="63"/>
        <v>1724543.03</v>
      </c>
      <c r="AE61" s="20">
        <f t="shared" si="64"/>
        <v>0</v>
      </c>
      <c r="AF61" s="20">
        <f t="shared" si="65"/>
        <v>0</v>
      </c>
      <c r="AG61" s="20">
        <f t="shared" si="66"/>
        <v>0</v>
      </c>
      <c r="AH61" s="19">
        <f t="shared" si="62"/>
        <v>0</v>
      </c>
      <c r="AI61" s="20">
        <f t="shared" si="67"/>
        <v>0</v>
      </c>
      <c r="AJ61" s="20">
        <f t="shared" si="68"/>
        <v>0</v>
      </c>
      <c r="AK61" s="20">
        <f t="shared" si="69"/>
        <v>0</v>
      </c>
      <c r="AL61" s="20">
        <f t="shared" si="70"/>
        <v>0</v>
      </c>
      <c r="AM61" s="20">
        <f t="shared" si="71"/>
        <v>0</v>
      </c>
      <c r="AN61" s="19">
        <f t="shared" si="58"/>
        <v>1724543.03</v>
      </c>
    </row>
    <row r="62" spans="1:40" ht="42" customHeight="1">
      <c r="A62" s="16" t="s">
        <v>143</v>
      </c>
      <c r="B62" s="16" t="s">
        <v>144</v>
      </c>
      <c r="C62" s="16" t="s">
        <v>137</v>
      </c>
      <c r="D62" s="2" t="s">
        <v>145</v>
      </c>
      <c r="E62" s="19">
        <v>260000</v>
      </c>
      <c r="F62" s="20">
        <v>260000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v>260000</v>
      </c>
      <c r="Q62" s="19">
        <f t="shared" si="59"/>
        <v>64000</v>
      </c>
      <c r="R62" s="20">
        <v>64000</v>
      </c>
      <c r="S62" s="20"/>
      <c r="T62" s="20"/>
      <c r="U62" s="20">
        <v>0</v>
      </c>
      <c r="V62" s="19">
        <f t="shared" si="60"/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9">
        <f t="shared" si="56"/>
        <v>64000</v>
      </c>
      <c r="AC62" s="19">
        <f t="shared" si="61"/>
        <v>324000</v>
      </c>
      <c r="AD62" s="20">
        <f t="shared" si="63"/>
        <v>324000</v>
      </c>
      <c r="AE62" s="20">
        <f t="shared" si="64"/>
        <v>0</v>
      </c>
      <c r="AF62" s="20">
        <f t="shared" si="65"/>
        <v>0</v>
      </c>
      <c r="AG62" s="20">
        <f t="shared" si="66"/>
        <v>0</v>
      </c>
      <c r="AH62" s="19">
        <f t="shared" si="62"/>
        <v>0</v>
      </c>
      <c r="AI62" s="20">
        <f t="shared" si="67"/>
        <v>0</v>
      </c>
      <c r="AJ62" s="20">
        <f t="shared" si="68"/>
        <v>0</v>
      </c>
      <c r="AK62" s="20">
        <f t="shared" si="69"/>
        <v>0</v>
      </c>
      <c r="AL62" s="20">
        <f t="shared" si="70"/>
        <v>0</v>
      </c>
      <c r="AM62" s="20">
        <f t="shared" si="71"/>
        <v>0</v>
      </c>
      <c r="AN62" s="19">
        <f t="shared" si="58"/>
        <v>324000</v>
      </c>
    </row>
    <row r="63" spans="1:40" ht="26.25" customHeight="1">
      <c r="A63" s="16" t="s">
        <v>146</v>
      </c>
      <c r="B63" s="16" t="s">
        <v>147</v>
      </c>
      <c r="C63" s="16" t="s">
        <v>28</v>
      </c>
      <c r="D63" s="2" t="s">
        <v>148</v>
      </c>
      <c r="E63" s="19">
        <v>490600</v>
      </c>
      <c r="F63" s="20">
        <v>490600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v>490600</v>
      </c>
      <c r="Q63" s="19">
        <f t="shared" si="59"/>
        <v>-4628</v>
      </c>
      <c r="R63" s="20">
        <v>-4628</v>
      </c>
      <c r="S63" s="20"/>
      <c r="T63" s="20"/>
      <c r="U63" s="20">
        <v>0</v>
      </c>
      <c r="V63" s="19">
        <f t="shared" si="60"/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9">
        <f t="shared" si="56"/>
        <v>-4628</v>
      </c>
      <c r="AC63" s="19">
        <f t="shared" si="61"/>
        <v>485972</v>
      </c>
      <c r="AD63" s="20">
        <f t="shared" si="63"/>
        <v>485972</v>
      </c>
      <c r="AE63" s="20">
        <f t="shared" si="64"/>
        <v>0</v>
      </c>
      <c r="AF63" s="20">
        <f t="shared" si="65"/>
        <v>0</v>
      </c>
      <c r="AG63" s="20">
        <f t="shared" si="66"/>
        <v>0</v>
      </c>
      <c r="AH63" s="19">
        <f t="shared" si="62"/>
        <v>0</v>
      </c>
      <c r="AI63" s="20">
        <f t="shared" si="67"/>
        <v>0</v>
      </c>
      <c r="AJ63" s="20">
        <f t="shared" si="68"/>
        <v>0</v>
      </c>
      <c r="AK63" s="20">
        <f t="shared" si="69"/>
        <v>0</v>
      </c>
      <c r="AL63" s="20">
        <f t="shared" si="70"/>
        <v>0</v>
      </c>
      <c r="AM63" s="20">
        <f t="shared" si="71"/>
        <v>0</v>
      </c>
      <c r="AN63" s="19">
        <f t="shared" si="58"/>
        <v>485972</v>
      </c>
    </row>
    <row r="64" spans="1:40" ht="21.75" customHeight="1">
      <c r="A64" s="16" t="s">
        <v>149</v>
      </c>
      <c r="B64" s="16" t="s">
        <v>150</v>
      </c>
      <c r="C64" s="16" t="s">
        <v>28</v>
      </c>
      <c r="D64" s="2" t="s">
        <v>151</v>
      </c>
      <c r="E64" s="19">
        <v>68800</v>
      </c>
      <c r="F64" s="20">
        <v>68800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v>68800</v>
      </c>
      <c r="Q64" s="19">
        <f t="shared" si="59"/>
        <v>4290</v>
      </c>
      <c r="R64" s="20">
        <v>4290</v>
      </c>
      <c r="S64" s="20"/>
      <c r="T64" s="20"/>
      <c r="U64" s="20">
        <v>0</v>
      </c>
      <c r="V64" s="19">
        <f t="shared" si="60"/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9">
        <f t="shared" si="56"/>
        <v>4290</v>
      </c>
      <c r="AC64" s="19">
        <f t="shared" si="61"/>
        <v>73090</v>
      </c>
      <c r="AD64" s="20">
        <f t="shared" si="63"/>
        <v>73090</v>
      </c>
      <c r="AE64" s="20">
        <f t="shared" si="64"/>
        <v>0</v>
      </c>
      <c r="AF64" s="20">
        <f t="shared" si="65"/>
        <v>0</v>
      </c>
      <c r="AG64" s="20">
        <f t="shared" si="66"/>
        <v>0</v>
      </c>
      <c r="AH64" s="19">
        <f t="shared" si="62"/>
        <v>0</v>
      </c>
      <c r="AI64" s="20">
        <f t="shared" si="67"/>
        <v>0</v>
      </c>
      <c r="AJ64" s="20">
        <f t="shared" si="68"/>
        <v>0</v>
      </c>
      <c r="AK64" s="20">
        <f t="shared" si="69"/>
        <v>0</v>
      </c>
      <c r="AL64" s="20">
        <f t="shared" si="70"/>
        <v>0</v>
      </c>
      <c r="AM64" s="20">
        <f t="shared" si="71"/>
        <v>0</v>
      </c>
      <c r="AN64" s="19">
        <f t="shared" si="58"/>
        <v>73090</v>
      </c>
    </row>
    <row r="65" spans="1:40" ht="29.25" customHeight="1">
      <c r="A65" s="16" t="s">
        <v>152</v>
      </c>
      <c r="B65" s="16" t="s">
        <v>153</v>
      </c>
      <c r="C65" s="16" t="s">
        <v>28</v>
      </c>
      <c r="D65" s="2" t="s">
        <v>154</v>
      </c>
      <c r="E65" s="19">
        <v>16996748</v>
      </c>
      <c r="F65" s="20">
        <v>16996748</v>
      </c>
      <c r="G65" s="20">
        <v>0</v>
      </c>
      <c r="H65" s="20">
        <v>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v>16996748</v>
      </c>
      <c r="Q65" s="19">
        <f t="shared" si="59"/>
        <v>264612.46</v>
      </c>
      <c r="R65" s="20">
        <v>264612.46</v>
      </c>
      <c r="S65" s="20"/>
      <c r="T65" s="20"/>
      <c r="U65" s="20">
        <v>0</v>
      </c>
      <c r="V65" s="19">
        <f t="shared" si="60"/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9">
        <f t="shared" si="56"/>
        <v>264612.46</v>
      </c>
      <c r="AC65" s="19">
        <f t="shared" si="61"/>
        <v>17261360.46</v>
      </c>
      <c r="AD65" s="20">
        <f t="shared" si="63"/>
        <v>17261360.46</v>
      </c>
      <c r="AE65" s="20">
        <f t="shared" si="64"/>
        <v>0</v>
      </c>
      <c r="AF65" s="20">
        <f t="shared" si="65"/>
        <v>0</v>
      </c>
      <c r="AG65" s="20">
        <f t="shared" si="66"/>
        <v>0</v>
      </c>
      <c r="AH65" s="19">
        <f t="shared" si="62"/>
        <v>0</v>
      </c>
      <c r="AI65" s="20">
        <f t="shared" si="67"/>
        <v>0</v>
      </c>
      <c r="AJ65" s="20">
        <f t="shared" si="68"/>
        <v>0</v>
      </c>
      <c r="AK65" s="20">
        <f t="shared" si="69"/>
        <v>0</v>
      </c>
      <c r="AL65" s="20">
        <f t="shared" si="70"/>
        <v>0</v>
      </c>
      <c r="AM65" s="20">
        <f t="shared" si="71"/>
        <v>0</v>
      </c>
      <c r="AN65" s="19">
        <f t="shared" si="58"/>
        <v>17261360.46</v>
      </c>
    </row>
    <row r="66" spans="1:40" ht="37.5" customHeight="1">
      <c r="A66" s="16" t="s">
        <v>155</v>
      </c>
      <c r="B66" s="16" t="s">
        <v>156</v>
      </c>
      <c r="C66" s="16" t="s">
        <v>28</v>
      </c>
      <c r="D66" s="2" t="s">
        <v>157</v>
      </c>
      <c r="E66" s="19">
        <v>2500000</v>
      </c>
      <c r="F66" s="20">
        <v>2500000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v>2500000</v>
      </c>
      <c r="Q66" s="19">
        <f t="shared" si="59"/>
        <v>0</v>
      </c>
      <c r="R66" s="20"/>
      <c r="S66" s="20"/>
      <c r="T66" s="20"/>
      <c r="U66" s="20">
        <v>0</v>
      </c>
      <c r="V66" s="19">
        <f t="shared" si="60"/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19">
        <f t="shared" si="56"/>
        <v>0</v>
      </c>
      <c r="AC66" s="19">
        <f t="shared" si="61"/>
        <v>2500000</v>
      </c>
      <c r="AD66" s="20">
        <f t="shared" si="63"/>
        <v>2500000</v>
      </c>
      <c r="AE66" s="20">
        <f t="shared" si="64"/>
        <v>0</v>
      </c>
      <c r="AF66" s="20">
        <f t="shared" si="65"/>
        <v>0</v>
      </c>
      <c r="AG66" s="20">
        <f t="shared" si="66"/>
        <v>0</v>
      </c>
      <c r="AH66" s="19">
        <f t="shared" si="62"/>
        <v>0</v>
      </c>
      <c r="AI66" s="20">
        <f t="shared" si="67"/>
        <v>0</v>
      </c>
      <c r="AJ66" s="20">
        <f t="shared" si="68"/>
        <v>0</v>
      </c>
      <c r="AK66" s="20">
        <f t="shared" si="69"/>
        <v>0</v>
      </c>
      <c r="AL66" s="20">
        <f t="shared" si="70"/>
        <v>0</v>
      </c>
      <c r="AM66" s="20">
        <f t="shared" si="71"/>
        <v>0</v>
      </c>
      <c r="AN66" s="19">
        <f t="shared" si="58"/>
        <v>2500000</v>
      </c>
    </row>
    <row r="67" spans="1:40" ht="23.25" customHeight="1">
      <c r="A67" s="16" t="s">
        <v>158</v>
      </c>
      <c r="B67" s="16" t="s">
        <v>159</v>
      </c>
      <c r="C67" s="16" t="s">
        <v>28</v>
      </c>
      <c r="D67" s="2" t="s">
        <v>160</v>
      </c>
      <c r="E67" s="19">
        <v>9600000</v>
      </c>
      <c r="F67" s="20">
        <v>9600000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v>9600000</v>
      </c>
      <c r="Q67" s="19">
        <f t="shared" si="59"/>
        <v>-387873</v>
      </c>
      <c r="R67" s="20">
        <v>-387873</v>
      </c>
      <c r="S67" s="20"/>
      <c r="T67" s="20"/>
      <c r="U67" s="20">
        <v>0</v>
      </c>
      <c r="V67" s="19">
        <f t="shared" si="60"/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19">
        <f t="shared" si="56"/>
        <v>-387873</v>
      </c>
      <c r="AC67" s="19">
        <f t="shared" si="61"/>
        <v>9212127</v>
      </c>
      <c r="AD67" s="20">
        <f t="shared" si="63"/>
        <v>9212127</v>
      </c>
      <c r="AE67" s="20">
        <f t="shared" si="64"/>
        <v>0</v>
      </c>
      <c r="AF67" s="20">
        <f t="shared" si="65"/>
        <v>0</v>
      </c>
      <c r="AG67" s="20">
        <f t="shared" si="66"/>
        <v>0</v>
      </c>
      <c r="AH67" s="19">
        <f t="shared" si="62"/>
        <v>0</v>
      </c>
      <c r="AI67" s="20">
        <f t="shared" si="67"/>
        <v>0</v>
      </c>
      <c r="AJ67" s="20">
        <f t="shared" si="68"/>
        <v>0</v>
      </c>
      <c r="AK67" s="20">
        <f t="shared" si="69"/>
        <v>0</v>
      </c>
      <c r="AL67" s="20">
        <f t="shared" si="70"/>
        <v>0</v>
      </c>
      <c r="AM67" s="20">
        <f t="shared" si="71"/>
        <v>0</v>
      </c>
      <c r="AN67" s="19">
        <f t="shared" si="58"/>
        <v>9212127</v>
      </c>
    </row>
    <row r="68" spans="1:40" ht="25.5" customHeight="1">
      <c r="A68" s="16" t="s">
        <v>161</v>
      </c>
      <c r="B68" s="16" t="s">
        <v>162</v>
      </c>
      <c r="C68" s="16" t="s">
        <v>28</v>
      </c>
      <c r="D68" s="2" t="s">
        <v>163</v>
      </c>
      <c r="E68" s="19">
        <v>255000</v>
      </c>
      <c r="F68" s="20">
        <v>255000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v>255000</v>
      </c>
      <c r="Q68" s="19">
        <f t="shared" si="59"/>
        <v>-44305.88</v>
      </c>
      <c r="R68" s="20">
        <v>-44305.88</v>
      </c>
      <c r="S68" s="20"/>
      <c r="T68" s="20"/>
      <c r="U68" s="20">
        <v>0</v>
      </c>
      <c r="V68" s="19">
        <f t="shared" si="60"/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19">
        <f t="shared" si="56"/>
        <v>-44305.88</v>
      </c>
      <c r="AC68" s="19">
        <f t="shared" si="61"/>
        <v>210694.12</v>
      </c>
      <c r="AD68" s="20">
        <f t="shared" si="63"/>
        <v>210694.12</v>
      </c>
      <c r="AE68" s="20">
        <f t="shared" si="64"/>
        <v>0</v>
      </c>
      <c r="AF68" s="20">
        <f t="shared" si="65"/>
        <v>0</v>
      </c>
      <c r="AG68" s="20">
        <f t="shared" si="66"/>
        <v>0</v>
      </c>
      <c r="AH68" s="19">
        <f t="shared" si="62"/>
        <v>0</v>
      </c>
      <c r="AI68" s="20">
        <f t="shared" si="67"/>
        <v>0</v>
      </c>
      <c r="AJ68" s="20">
        <f t="shared" si="68"/>
        <v>0</v>
      </c>
      <c r="AK68" s="20">
        <f t="shared" si="69"/>
        <v>0</v>
      </c>
      <c r="AL68" s="20">
        <f t="shared" si="70"/>
        <v>0</v>
      </c>
      <c r="AM68" s="20">
        <f t="shared" si="71"/>
        <v>0</v>
      </c>
      <c r="AN68" s="19">
        <f t="shared" si="58"/>
        <v>210694.12</v>
      </c>
    </row>
    <row r="69" spans="1:40" ht="37.5" customHeight="1">
      <c r="A69" s="16" t="s">
        <v>164</v>
      </c>
      <c r="B69" s="16" t="s">
        <v>165</v>
      </c>
      <c r="C69" s="16" t="s">
        <v>28</v>
      </c>
      <c r="D69" s="2" t="s">
        <v>166</v>
      </c>
      <c r="E69" s="19">
        <v>16200000</v>
      </c>
      <c r="F69" s="20">
        <v>16200000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v>16200000</v>
      </c>
      <c r="Q69" s="19">
        <f t="shared" si="59"/>
        <v>-1924560</v>
      </c>
      <c r="R69" s="20">
        <v>-1924560</v>
      </c>
      <c r="S69" s="20"/>
      <c r="T69" s="20"/>
      <c r="U69" s="20">
        <v>0</v>
      </c>
      <c r="V69" s="19">
        <f t="shared" si="60"/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19">
        <f t="shared" si="56"/>
        <v>-1924560</v>
      </c>
      <c r="AC69" s="19">
        <f t="shared" si="61"/>
        <v>14275440</v>
      </c>
      <c r="AD69" s="20">
        <f t="shared" si="63"/>
        <v>14275440</v>
      </c>
      <c r="AE69" s="20">
        <f t="shared" si="64"/>
        <v>0</v>
      </c>
      <c r="AF69" s="20">
        <f t="shared" si="65"/>
        <v>0</v>
      </c>
      <c r="AG69" s="20">
        <f t="shared" si="66"/>
        <v>0</v>
      </c>
      <c r="AH69" s="19">
        <f t="shared" si="62"/>
        <v>0</v>
      </c>
      <c r="AI69" s="20">
        <f t="shared" si="67"/>
        <v>0</v>
      </c>
      <c r="AJ69" s="20">
        <f t="shared" si="68"/>
        <v>0</v>
      </c>
      <c r="AK69" s="20">
        <f t="shared" si="69"/>
        <v>0</v>
      </c>
      <c r="AL69" s="20">
        <f t="shared" si="70"/>
        <v>0</v>
      </c>
      <c r="AM69" s="20">
        <f t="shared" si="71"/>
        <v>0</v>
      </c>
      <c r="AN69" s="19">
        <f t="shared" si="58"/>
        <v>14275440</v>
      </c>
    </row>
    <row r="70" spans="1:40" s="23" customFormat="1" ht="41.25" customHeight="1">
      <c r="A70" s="13" t="s">
        <v>330</v>
      </c>
      <c r="B70" s="13" t="s">
        <v>329</v>
      </c>
      <c r="C70" s="13" t="s">
        <v>28</v>
      </c>
      <c r="D70" s="18" t="s">
        <v>331</v>
      </c>
      <c r="E70" s="19">
        <v>3252</v>
      </c>
      <c r="F70" s="20">
        <v>3252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v>3252</v>
      </c>
      <c r="Q70" s="19">
        <f t="shared" si="59"/>
        <v>0</v>
      </c>
      <c r="R70" s="20"/>
      <c r="S70" s="20"/>
      <c r="T70" s="20"/>
      <c r="U70" s="20"/>
      <c r="V70" s="19">
        <f t="shared" si="60"/>
        <v>0</v>
      </c>
      <c r="W70" s="20"/>
      <c r="X70" s="20"/>
      <c r="Y70" s="20"/>
      <c r="Z70" s="20"/>
      <c r="AA70" s="20"/>
      <c r="AB70" s="19">
        <f t="shared" si="56"/>
        <v>0</v>
      </c>
      <c r="AC70" s="19">
        <f t="shared" si="61"/>
        <v>3252</v>
      </c>
      <c r="AD70" s="20">
        <f t="shared" si="63"/>
        <v>3252</v>
      </c>
      <c r="AE70" s="20">
        <f t="shared" si="64"/>
        <v>0</v>
      </c>
      <c r="AF70" s="20">
        <f t="shared" si="65"/>
        <v>0</v>
      </c>
      <c r="AG70" s="20">
        <f t="shared" si="66"/>
        <v>0</v>
      </c>
      <c r="AH70" s="19">
        <f t="shared" si="62"/>
        <v>0</v>
      </c>
      <c r="AI70" s="20">
        <f t="shared" si="67"/>
        <v>0</v>
      </c>
      <c r="AJ70" s="20">
        <f t="shared" si="68"/>
        <v>0</v>
      </c>
      <c r="AK70" s="20">
        <f t="shared" si="69"/>
        <v>0</v>
      </c>
      <c r="AL70" s="20">
        <f t="shared" si="70"/>
        <v>0</v>
      </c>
      <c r="AM70" s="20">
        <f t="shared" si="71"/>
        <v>0</v>
      </c>
      <c r="AN70" s="19">
        <f t="shared" si="58"/>
        <v>3252</v>
      </c>
    </row>
    <row r="71" spans="1:40" ht="42" customHeight="1">
      <c r="A71" s="16" t="s">
        <v>167</v>
      </c>
      <c r="B71" s="16" t="s">
        <v>168</v>
      </c>
      <c r="C71" s="16" t="s">
        <v>137</v>
      </c>
      <c r="D71" s="2" t="s">
        <v>169</v>
      </c>
      <c r="E71" s="19">
        <v>214400</v>
      </c>
      <c r="F71" s="20">
        <v>214400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v>214400</v>
      </c>
      <c r="Q71" s="19">
        <f t="shared" si="59"/>
        <v>0</v>
      </c>
      <c r="R71" s="20"/>
      <c r="S71" s="20"/>
      <c r="T71" s="20"/>
      <c r="U71" s="20">
        <v>0</v>
      </c>
      <c r="V71" s="19">
        <f t="shared" si="60"/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9">
        <f t="shared" si="56"/>
        <v>0</v>
      </c>
      <c r="AC71" s="19">
        <f t="shared" si="61"/>
        <v>214400</v>
      </c>
      <c r="AD71" s="20">
        <f t="shared" si="63"/>
        <v>214400</v>
      </c>
      <c r="AE71" s="20">
        <f t="shared" si="64"/>
        <v>0</v>
      </c>
      <c r="AF71" s="20">
        <f t="shared" si="65"/>
        <v>0</v>
      </c>
      <c r="AG71" s="20">
        <f t="shared" si="66"/>
        <v>0</v>
      </c>
      <c r="AH71" s="19">
        <f t="shared" si="62"/>
        <v>0</v>
      </c>
      <c r="AI71" s="20">
        <f t="shared" si="67"/>
        <v>0</v>
      </c>
      <c r="AJ71" s="20">
        <f t="shared" si="68"/>
        <v>0</v>
      </c>
      <c r="AK71" s="20">
        <f t="shared" si="69"/>
        <v>0</v>
      </c>
      <c r="AL71" s="20">
        <f t="shared" si="70"/>
        <v>0</v>
      </c>
      <c r="AM71" s="20">
        <f t="shared" si="71"/>
        <v>0</v>
      </c>
      <c r="AN71" s="19">
        <f t="shared" si="58"/>
        <v>214400</v>
      </c>
    </row>
    <row r="72" spans="1:40" ht="43.5" customHeight="1">
      <c r="A72" s="16" t="s">
        <v>170</v>
      </c>
      <c r="B72" s="16" t="s">
        <v>171</v>
      </c>
      <c r="C72" s="16" t="s">
        <v>62</v>
      </c>
      <c r="D72" s="2" t="s">
        <v>172</v>
      </c>
      <c r="E72" s="19">
        <v>13350600</v>
      </c>
      <c r="F72" s="20">
        <v>13350600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v>13350600</v>
      </c>
      <c r="Q72" s="19">
        <f t="shared" si="59"/>
        <v>-132441.08</v>
      </c>
      <c r="R72" s="20">
        <v>-132441.08</v>
      </c>
      <c r="S72" s="20"/>
      <c r="T72" s="20"/>
      <c r="U72" s="20">
        <v>0</v>
      </c>
      <c r="V72" s="19">
        <f t="shared" si="60"/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9">
        <f t="shared" si="56"/>
        <v>-132441.08</v>
      </c>
      <c r="AC72" s="19">
        <f t="shared" si="61"/>
        <v>13218158.92</v>
      </c>
      <c r="AD72" s="20">
        <f t="shared" si="63"/>
        <v>13218158.92</v>
      </c>
      <c r="AE72" s="20">
        <f t="shared" si="64"/>
        <v>0</v>
      </c>
      <c r="AF72" s="20">
        <f t="shared" si="65"/>
        <v>0</v>
      </c>
      <c r="AG72" s="20">
        <f t="shared" si="66"/>
        <v>0</v>
      </c>
      <c r="AH72" s="19">
        <f t="shared" si="62"/>
        <v>0</v>
      </c>
      <c r="AI72" s="20">
        <f t="shared" si="67"/>
        <v>0</v>
      </c>
      <c r="AJ72" s="20">
        <f t="shared" si="68"/>
        <v>0</v>
      </c>
      <c r="AK72" s="20">
        <f t="shared" si="69"/>
        <v>0</v>
      </c>
      <c r="AL72" s="20">
        <f t="shared" si="70"/>
        <v>0</v>
      </c>
      <c r="AM72" s="20">
        <f t="shared" si="71"/>
        <v>0</v>
      </c>
      <c r="AN72" s="19">
        <f t="shared" si="58"/>
        <v>13218158.92</v>
      </c>
    </row>
    <row r="73" spans="1:40" ht="56.25">
      <c r="A73" s="16" t="s">
        <v>173</v>
      </c>
      <c r="B73" s="16" t="s">
        <v>174</v>
      </c>
      <c r="C73" s="16" t="s">
        <v>62</v>
      </c>
      <c r="D73" s="2" t="s">
        <v>175</v>
      </c>
      <c r="E73" s="19">
        <v>2080000</v>
      </c>
      <c r="F73" s="20">
        <v>2080000</v>
      </c>
      <c r="G73" s="20">
        <v>0</v>
      </c>
      <c r="H73" s="20">
        <v>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v>2080000</v>
      </c>
      <c r="Q73" s="19">
        <f t="shared" si="59"/>
        <v>173779.18</v>
      </c>
      <c r="R73" s="20">
        <v>173779.18</v>
      </c>
      <c r="S73" s="20"/>
      <c r="T73" s="20"/>
      <c r="U73" s="20">
        <v>0</v>
      </c>
      <c r="V73" s="19">
        <f t="shared" si="60"/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9">
        <f t="shared" si="56"/>
        <v>173779.18</v>
      </c>
      <c r="AC73" s="19">
        <f t="shared" si="61"/>
        <v>2253779.18</v>
      </c>
      <c r="AD73" s="20">
        <f t="shared" si="63"/>
        <v>2253779.18</v>
      </c>
      <c r="AE73" s="20">
        <f t="shared" si="64"/>
        <v>0</v>
      </c>
      <c r="AF73" s="20">
        <f t="shared" si="65"/>
        <v>0</v>
      </c>
      <c r="AG73" s="20">
        <f t="shared" si="66"/>
        <v>0</v>
      </c>
      <c r="AH73" s="19">
        <f t="shared" si="62"/>
        <v>0</v>
      </c>
      <c r="AI73" s="20">
        <f t="shared" si="67"/>
        <v>0</v>
      </c>
      <c r="AJ73" s="20">
        <f t="shared" si="68"/>
        <v>0</v>
      </c>
      <c r="AK73" s="20">
        <f t="shared" si="69"/>
        <v>0</v>
      </c>
      <c r="AL73" s="20">
        <f t="shared" si="70"/>
        <v>0</v>
      </c>
      <c r="AM73" s="20">
        <f t="shared" si="71"/>
        <v>0</v>
      </c>
      <c r="AN73" s="19">
        <f t="shared" si="58"/>
        <v>2253779.18</v>
      </c>
    </row>
    <row r="74" spans="1:40" ht="42" customHeight="1">
      <c r="A74" s="16" t="s">
        <v>176</v>
      </c>
      <c r="B74" s="16" t="s">
        <v>177</v>
      </c>
      <c r="C74" s="16" t="s">
        <v>62</v>
      </c>
      <c r="D74" s="2" t="s">
        <v>178</v>
      </c>
      <c r="E74" s="19">
        <v>3950000</v>
      </c>
      <c r="F74" s="20">
        <v>3950000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v>3950000</v>
      </c>
      <c r="Q74" s="19">
        <f t="shared" si="59"/>
        <v>-119908.95</v>
      </c>
      <c r="R74" s="20">
        <v>-119908.95</v>
      </c>
      <c r="S74" s="20"/>
      <c r="T74" s="20"/>
      <c r="U74" s="20">
        <v>0</v>
      </c>
      <c r="V74" s="19">
        <f t="shared" si="60"/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9">
        <f t="shared" si="56"/>
        <v>-119908.95</v>
      </c>
      <c r="AC74" s="19">
        <f t="shared" si="61"/>
        <v>3830091.05</v>
      </c>
      <c r="AD74" s="20">
        <f t="shared" si="63"/>
        <v>3830091.05</v>
      </c>
      <c r="AE74" s="20">
        <f t="shared" si="64"/>
        <v>0</v>
      </c>
      <c r="AF74" s="20">
        <f t="shared" si="65"/>
        <v>0</v>
      </c>
      <c r="AG74" s="20">
        <f t="shared" si="66"/>
        <v>0</v>
      </c>
      <c r="AH74" s="19">
        <f t="shared" si="62"/>
        <v>0</v>
      </c>
      <c r="AI74" s="20">
        <f t="shared" si="67"/>
        <v>0</v>
      </c>
      <c r="AJ74" s="20">
        <f t="shared" si="68"/>
        <v>0</v>
      </c>
      <c r="AK74" s="20">
        <f t="shared" si="69"/>
        <v>0</v>
      </c>
      <c r="AL74" s="20">
        <f t="shared" si="70"/>
        <v>0</v>
      </c>
      <c r="AM74" s="20">
        <f t="shared" si="71"/>
        <v>0</v>
      </c>
      <c r="AN74" s="19">
        <f t="shared" si="58"/>
        <v>3830091.05</v>
      </c>
    </row>
    <row r="75" spans="1:40" ht="57" customHeight="1">
      <c r="A75" s="16" t="s">
        <v>179</v>
      </c>
      <c r="B75" s="16" t="s">
        <v>180</v>
      </c>
      <c r="C75" s="16" t="s">
        <v>28</v>
      </c>
      <c r="D75" s="2" t="s">
        <v>181</v>
      </c>
      <c r="E75" s="19">
        <v>310000</v>
      </c>
      <c r="F75" s="20">
        <v>310000</v>
      </c>
      <c r="G75" s="20">
        <v>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v>310000</v>
      </c>
      <c r="Q75" s="19">
        <f t="shared" si="59"/>
        <v>83867.58</v>
      </c>
      <c r="R75" s="20">
        <v>83867.58</v>
      </c>
      <c r="S75" s="20"/>
      <c r="T75" s="20"/>
      <c r="U75" s="20">
        <v>0</v>
      </c>
      <c r="V75" s="19">
        <f t="shared" si="60"/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9">
        <f t="shared" si="56"/>
        <v>83867.58</v>
      </c>
      <c r="AC75" s="19">
        <f t="shared" si="61"/>
        <v>393867.58</v>
      </c>
      <c r="AD75" s="20">
        <f t="shared" si="63"/>
        <v>393867.58</v>
      </c>
      <c r="AE75" s="20">
        <f t="shared" si="64"/>
        <v>0</v>
      </c>
      <c r="AF75" s="20">
        <f t="shared" si="65"/>
        <v>0</v>
      </c>
      <c r="AG75" s="20">
        <f t="shared" si="66"/>
        <v>0</v>
      </c>
      <c r="AH75" s="19">
        <f t="shared" si="62"/>
        <v>0</v>
      </c>
      <c r="AI75" s="20">
        <f t="shared" si="67"/>
        <v>0</v>
      </c>
      <c r="AJ75" s="20">
        <f t="shared" si="68"/>
        <v>0</v>
      </c>
      <c r="AK75" s="20">
        <f t="shared" si="69"/>
        <v>0</v>
      </c>
      <c r="AL75" s="20">
        <f t="shared" si="70"/>
        <v>0</v>
      </c>
      <c r="AM75" s="20">
        <f t="shared" si="71"/>
        <v>0</v>
      </c>
      <c r="AN75" s="19">
        <f t="shared" si="58"/>
        <v>393867.58</v>
      </c>
    </row>
    <row r="76" spans="1:40" ht="60" customHeight="1">
      <c r="A76" s="16" t="s">
        <v>182</v>
      </c>
      <c r="B76" s="16" t="s">
        <v>183</v>
      </c>
      <c r="C76" s="16" t="s">
        <v>62</v>
      </c>
      <c r="D76" s="2" t="s">
        <v>184</v>
      </c>
      <c r="E76" s="19">
        <v>50500</v>
      </c>
      <c r="F76" s="20">
        <v>50500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v>50500</v>
      </c>
      <c r="Q76" s="19">
        <f t="shared" si="59"/>
        <v>-6732.31</v>
      </c>
      <c r="R76" s="20">
        <v>-6732.31</v>
      </c>
      <c r="S76" s="20"/>
      <c r="T76" s="20"/>
      <c r="U76" s="20">
        <v>0</v>
      </c>
      <c r="V76" s="19">
        <f t="shared" si="60"/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19">
        <f t="shared" si="56"/>
        <v>-6732.31</v>
      </c>
      <c r="AC76" s="19">
        <f t="shared" si="61"/>
        <v>43767.69</v>
      </c>
      <c r="AD76" s="20">
        <f t="shared" si="63"/>
        <v>43767.69</v>
      </c>
      <c r="AE76" s="20">
        <f t="shared" si="64"/>
        <v>0</v>
      </c>
      <c r="AF76" s="20">
        <f t="shared" si="65"/>
        <v>0</v>
      </c>
      <c r="AG76" s="20">
        <f t="shared" si="66"/>
        <v>0</v>
      </c>
      <c r="AH76" s="19">
        <f t="shared" si="62"/>
        <v>0</v>
      </c>
      <c r="AI76" s="20">
        <f t="shared" si="67"/>
        <v>0</v>
      </c>
      <c r="AJ76" s="20">
        <f t="shared" si="68"/>
        <v>0</v>
      </c>
      <c r="AK76" s="20">
        <f t="shared" si="69"/>
        <v>0</v>
      </c>
      <c r="AL76" s="20">
        <f t="shared" si="70"/>
        <v>0</v>
      </c>
      <c r="AM76" s="20">
        <f t="shared" si="71"/>
        <v>0</v>
      </c>
      <c r="AN76" s="19">
        <f t="shared" si="58"/>
        <v>43767.69</v>
      </c>
    </row>
    <row r="77" spans="1:40" s="23" customFormat="1" ht="39" customHeight="1">
      <c r="A77" s="13" t="s">
        <v>327</v>
      </c>
      <c r="B77" s="13" t="s">
        <v>326</v>
      </c>
      <c r="C77" s="13" t="s">
        <v>28</v>
      </c>
      <c r="D77" s="18" t="s">
        <v>328</v>
      </c>
      <c r="E77" s="19">
        <v>300000</v>
      </c>
      <c r="F77" s="20">
        <v>300000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19">
        <v>300000</v>
      </c>
      <c r="Q77" s="19">
        <f>R77</f>
        <v>2093900</v>
      </c>
      <c r="R77" s="20">
        <v>2093900</v>
      </c>
      <c r="S77" s="20"/>
      <c r="T77" s="20"/>
      <c r="U77" s="20">
        <v>0</v>
      </c>
      <c r="V77" s="19">
        <f>X77+AA77</f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19">
        <f>Q77+V77</f>
        <v>2093900</v>
      </c>
      <c r="AC77" s="19">
        <f t="shared" si="61"/>
        <v>2393900</v>
      </c>
      <c r="AD77" s="20">
        <f t="shared" si="63"/>
        <v>2393900</v>
      </c>
      <c r="AE77" s="20">
        <f>G77+S77</f>
        <v>0</v>
      </c>
      <c r="AF77" s="20">
        <f>H77+T77</f>
        <v>0</v>
      </c>
      <c r="AG77" s="20">
        <f>I77+U77</f>
        <v>0</v>
      </c>
      <c r="AH77" s="19">
        <f>AJ77+AM77</f>
        <v>0</v>
      </c>
      <c r="AI77" s="20">
        <f>K77+W77</f>
        <v>0</v>
      </c>
      <c r="AJ77" s="20">
        <f>L77+X77</f>
        <v>0</v>
      </c>
      <c r="AK77" s="20">
        <f>M77+Y77</f>
        <v>0</v>
      </c>
      <c r="AL77" s="20">
        <f>N77+Z77</f>
        <v>0</v>
      </c>
      <c r="AM77" s="20">
        <f>O77+AA77</f>
        <v>0</v>
      </c>
      <c r="AN77" s="19">
        <f>AC77+AH77</f>
        <v>2393900</v>
      </c>
    </row>
    <row r="78" spans="1:40" ht="39" customHeight="1">
      <c r="A78" s="16" t="s">
        <v>185</v>
      </c>
      <c r="B78" s="16" t="s">
        <v>186</v>
      </c>
      <c r="C78" s="16" t="s">
        <v>120</v>
      </c>
      <c r="D78" s="2" t="s">
        <v>187</v>
      </c>
      <c r="E78" s="19">
        <v>28000</v>
      </c>
      <c r="F78" s="20">
        <v>28000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v>28000</v>
      </c>
      <c r="Q78" s="19">
        <f t="shared" si="59"/>
        <v>2000</v>
      </c>
      <c r="R78" s="20">
        <v>2000</v>
      </c>
      <c r="S78" s="20"/>
      <c r="T78" s="20"/>
      <c r="U78" s="20">
        <v>0</v>
      </c>
      <c r="V78" s="19">
        <f t="shared" si="60"/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19">
        <f t="shared" si="56"/>
        <v>2000</v>
      </c>
      <c r="AC78" s="19">
        <f t="shared" si="61"/>
        <v>30000</v>
      </c>
      <c r="AD78" s="20">
        <f t="shared" si="63"/>
        <v>30000</v>
      </c>
      <c r="AE78" s="20">
        <f t="shared" si="64"/>
        <v>0</v>
      </c>
      <c r="AF78" s="20">
        <f t="shared" si="65"/>
        <v>0</v>
      </c>
      <c r="AG78" s="20">
        <f t="shared" si="66"/>
        <v>0</v>
      </c>
      <c r="AH78" s="19">
        <f t="shared" si="62"/>
        <v>0</v>
      </c>
      <c r="AI78" s="20">
        <f t="shared" si="67"/>
        <v>0</v>
      </c>
      <c r="AJ78" s="20">
        <f t="shared" si="68"/>
        <v>0</v>
      </c>
      <c r="AK78" s="20">
        <f t="shared" si="69"/>
        <v>0</v>
      </c>
      <c r="AL78" s="20">
        <f t="shared" si="70"/>
        <v>0</v>
      </c>
      <c r="AM78" s="20">
        <f t="shared" si="71"/>
        <v>0</v>
      </c>
      <c r="AN78" s="19">
        <f t="shared" si="58"/>
        <v>30000</v>
      </c>
    </row>
    <row r="79" spans="1:40" ht="61.5" customHeight="1">
      <c r="A79" s="16" t="s">
        <v>188</v>
      </c>
      <c r="B79" s="16" t="s">
        <v>189</v>
      </c>
      <c r="C79" s="16" t="s">
        <v>66</v>
      </c>
      <c r="D79" s="2" t="s">
        <v>190</v>
      </c>
      <c r="E79" s="19">
        <v>3520000</v>
      </c>
      <c r="F79" s="20">
        <v>3520000</v>
      </c>
      <c r="G79" s="20">
        <v>2687700</v>
      </c>
      <c r="H79" s="20">
        <v>164390</v>
      </c>
      <c r="I79" s="20">
        <v>0</v>
      </c>
      <c r="J79" s="19">
        <v>37210</v>
      </c>
      <c r="K79" s="20">
        <v>0</v>
      </c>
      <c r="L79" s="20">
        <v>37210</v>
      </c>
      <c r="M79" s="20">
        <v>24000</v>
      </c>
      <c r="N79" s="20">
        <v>1930</v>
      </c>
      <c r="O79" s="20">
        <v>0</v>
      </c>
      <c r="P79" s="19">
        <v>3557210</v>
      </c>
      <c r="Q79" s="19">
        <f t="shared" si="59"/>
        <v>0</v>
      </c>
      <c r="R79" s="22"/>
      <c r="S79" s="20"/>
      <c r="T79" s="20"/>
      <c r="U79" s="20">
        <v>0</v>
      </c>
      <c r="V79" s="19">
        <f t="shared" si="60"/>
        <v>0</v>
      </c>
      <c r="W79" s="20">
        <v>0</v>
      </c>
      <c r="X79" s="20"/>
      <c r="Y79" s="20"/>
      <c r="Z79" s="20"/>
      <c r="AA79" s="20">
        <v>0</v>
      </c>
      <c r="AB79" s="19">
        <f t="shared" si="56"/>
        <v>0</v>
      </c>
      <c r="AC79" s="19">
        <f t="shared" si="61"/>
        <v>3520000</v>
      </c>
      <c r="AD79" s="20">
        <f t="shared" si="63"/>
        <v>3520000</v>
      </c>
      <c r="AE79" s="20">
        <f t="shared" si="64"/>
        <v>2687700</v>
      </c>
      <c r="AF79" s="20">
        <f t="shared" si="65"/>
        <v>164390</v>
      </c>
      <c r="AG79" s="20">
        <f t="shared" si="66"/>
        <v>0</v>
      </c>
      <c r="AH79" s="19">
        <f t="shared" si="62"/>
        <v>37210</v>
      </c>
      <c r="AI79" s="20">
        <f t="shared" si="67"/>
        <v>0</v>
      </c>
      <c r="AJ79" s="20">
        <f t="shared" si="68"/>
        <v>37210</v>
      </c>
      <c r="AK79" s="20">
        <f t="shared" si="69"/>
        <v>24000</v>
      </c>
      <c r="AL79" s="20">
        <f t="shared" si="70"/>
        <v>1930</v>
      </c>
      <c r="AM79" s="20">
        <f t="shared" si="71"/>
        <v>0</v>
      </c>
      <c r="AN79" s="19">
        <f t="shared" si="58"/>
        <v>3557210</v>
      </c>
    </row>
    <row r="80" spans="1:40" ht="37.5">
      <c r="A80" s="16" t="s">
        <v>191</v>
      </c>
      <c r="B80" s="16" t="s">
        <v>192</v>
      </c>
      <c r="C80" s="16" t="s">
        <v>62</v>
      </c>
      <c r="D80" s="2" t="s">
        <v>193</v>
      </c>
      <c r="E80" s="19">
        <v>1226600</v>
      </c>
      <c r="F80" s="20">
        <v>1226600</v>
      </c>
      <c r="G80" s="20">
        <v>774300</v>
      </c>
      <c r="H80" s="20">
        <v>144700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v>1226600</v>
      </c>
      <c r="Q80" s="19">
        <f t="shared" si="59"/>
        <v>0</v>
      </c>
      <c r="R80" s="22"/>
      <c r="S80" s="20"/>
      <c r="T80" s="20"/>
      <c r="U80" s="20">
        <v>0</v>
      </c>
      <c r="V80" s="19">
        <f t="shared" si="60"/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19">
        <f t="shared" si="56"/>
        <v>0</v>
      </c>
      <c r="AC80" s="19">
        <f t="shared" si="61"/>
        <v>1226600</v>
      </c>
      <c r="AD80" s="20">
        <f t="shared" si="63"/>
        <v>1226600</v>
      </c>
      <c r="AE80" s="20">
        <f t="shared" si="64"/>
        <v>774300</v>
      </c>
      <c r="AF80" s="20">
        <f t="shared" si="65"/>
        <v>144700</v>
      </c>
      <c r="AG80" s="20">
        <f t="shared" si="66"/>
        <v>0</v>
      </c>
      <c r="AH80" s="19">
        <f t="shared" si="62"/>
        <v>0</v>
      </c>
      <c r="AI80" s="20">
        <f t="shared" si="67"/>
        <v>0</v>
      </c>
      <c r="AJ80" s="20">
        <f t="shared" si="68"/>
        <v>0</v>
      </c>
      <c r="AK80" s="20">
        <f t="shared" si="69"/>
        <v>0</v>
      </c>
      <c r="AL80" s="20">
        <f t="shared" si="70"/>
        <v>0</v>
      </c>
      <c r="AM80" s="20">
        <f t="shared" si="71"/>
        <v>0</v>
      </c>
      <c r="AN80" s="19">
        <f t="shared" si="58"/>
        <v>1226600</v>
      </c>
    </row>
    <row r="81" spans="1:40" ht="81.75" customHeight="1">
      <c r="A81" s="16" t="s">
        <v>194</v>
      </c>
      <c r="B81" s="16" t="s">
        <v>195</v>
      </c>
      <c r="C81" s="16" t="s">
        <v>62</v>
      </c>
      <c r="D81" s="2" t="s">
        <v>196</v>
      </c>
      <c r="E81" s="19">
        <v>998540</v>
      </c>
      <c r="F81" s="20">
        <v>998540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v>998540</v>
      </c>
      <c r="Q81" s="19">
        <f t="shared" si="59"/>
        <v>0</v>
      </c>
      <c r="R81" s="20"/>
      <c r="S81" s="20"/>
      <c r="T81" s="20"/>
      <c r="U81" s="20">
        <v>0</v>
      </c>
      <c r="V81" s="19">
        <f t="shared" si="60"/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19">
        <f t="shared" si="56"/>
        <v>0</v>
      </c>
      <c r="AC81" s="19">
        <f t="shared" si="61"/>
        <v>998540</v>
      </c>
      <c r="AD81" s="20">
        <f t="shared" si="63"/>
        <v>998540</v>
      </c>
      <c r="AE81" s="20">
        <f t="shared" si="64"/>
        <v>0</v>
      </c>
      <c r="AF81" s="20">
        <f t="shared" si="65"/>
        <v>0</v>
      </c>
      <c r="AG81" s="20">
        <f t="shared" si="66"/>
        <v>0</v>
      </c>
      <c r="AH81" s="19">
        <f t="shared" si="62"/>
        <v>0</v>
      </c>
      <c r="AI81" s="20">
        <f t="shared" si="67"/>
        <v>0</v>
      </c>
      <c r="AJ81" s="20">
        <f t="shared" si="68"/>
        <v>0</v>
      </c>
      <c r="AK81" s="20">
        <f t="shared" si="69"/>
        <v>0</v>
      </c>
      <c r="AL81" s="20">
        <f t="shared" si="70"/>
        <v>0</v>
      </c>
      <c r="AM81" s="20">
        <f t="shared" si="71"/>
        <v>0</v>
      </c>
      <c r="AN81" s="19">
        <f t="shared" si="58"/>
        <v>998540</v>
      </c>
    </row>
    <row r="82" spans="1:40" ht="61.5" customHeight="1">
      <c r="A82" s="16" t="s">
        <v>197</v>
      </c>
      <c r="B82" s="16" t="s">
        <v>198</v>
      </c>
      <c r="C82" s="16" t="s">
        <v>62</v>
      </c>
      <c r="D82" s="2" t="s">
        <v>199</v>
      </c>
      <c r="E82" s="19">
        <v>20807</v>
      </c>
      <c r="F82" s="20">
        <v>20807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v>20807</v>
      </c>
      <c r="Q82" s="19">
        <f t="shared" si="59"/>
        <v>0</v>
      </c>
      <c r="R82" s="20"/>
      <c r="S82" s="20"/>
      <c r="T82" s="20"/>
      <c r="U82" s="20">
        <v>0</v>
      </c>
      <c r="V82" s="19">
        <f t="shared" si="60"/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9">
        <f t="shared" si="56"/>
        <v>0</v>
      </c>
      <c r="AC82" s="19">
        <f t="shared" si="61"/>
        <v>20807</v>
      </c>
      <c r="AD82" s="20">
        <f t="shared" si="63"/>
        <v>20807</v>
      </c>
      <c r="AE82" s="20">
        <f t="shared" si="64"/>
        <v>0</v>
      </c>
      <c r="AF82" s="20">
        <f t="shared" si="65"/>
        <v>0</v>
      </c>
      <c r="AG82" s="20">
        <f t="shared" si="66"/>
        <v>0</v>
      </c>
      <c r="AH82" s="19">
        <f t="shared" si="62"/>
        <v>0</v>
      </c>
      <c r="AI82" s="20">
        <f t="shared" si="67"/>
        <v>0</v>
      </c>
      <c r="AJ82" s="20">
        <f t="shared" si="68"/>
        <v>0</v>
      </c>
      <c r="AK82" s="20">
        <f t="shared" si="69"/>
        <v>0</v>
      </c>
      <c r="AL82" s="20">
        <f t="shared" si="70"/>
        <v>0</v>
      </c>
      <c r="AM82" s="20">
        <f t="shared" si="71"/>
        <v>0</v>
      </c>
      <c r="AN82" s="19">
        <f t="shared" si="58"/>
        <v>20807</v>
      </c>
    </row>
    <row r="83" spans="1:40" ht="78" customHeight="1">
      <c r="A83" s="16" t="s">
        <v>200</v>
      </c>
      <c r="B83" s="16" t="s">
        <v>201</v>
      </c>
      <c r="C83" s="16" t="s">
        <v>124</v>
      </c>
      <c r="D83" s="2" t="s">
        <v>202</v>
      </c>
      <c r="E83" s="19">
        <v>310000</v>
      </c>
      <c r="F83" s="20">
        <v>310000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v>310000</v>
      </c>
      <c r="Q83" s="19">
        <f t="shared" si="59"/>
        <v>-24800</v>
      </c>
      <c r="R83" s="20">
        <v>-24800</v>
      </c>
      <c r="S83" s="20"/>
      <c r="T83" s="20"/>
      <c r="U83" s="20">
        <v>0</v>
      </c>
      <c r="V83" s="19">
        <f t="shared" si="60"/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9">
        <f t="shared" si="56"/>
        <v>-24800</v>
      </c>
      <c r="AC83" s="19">
        <f t="shared" si="61"/>
        <v>285200</v>
      </c>
      <c r="AD83" s="20">
        <f t="shared" si="63"/>
        <v>285200</v>
      </c>
      <c r="AE83" s="20">
        <f t="shared" si="64"/>
        <v>0</v>
      </c>
      <c r="AF83" s="20">
        <f t="shared" si="65"/>
        <v>0</v>
      </c>
      <c r="AG83" s="20">
        <f t="shared" si="66"/>
        <v>0</v>
      </c>
      <c r="AH83" s="19">
        <f t="shared" si="62"/>
        <v>0</v>
      </c>
      <c r="AI83" s="20">
        <f t="shared" si="67"/>
        <v>0</v>
      </c>
      <c r="AJ83" s="20">
        <f t="shared" si="68"/>
        <v>0</v>
      </c>
      <c r="AK83" s="20">
        <f t="shared" si="69"/>
        <v>0</v>
      </c>
      <c r="AL83" s="20">
        <f t="shared" si="70"/>
        <v>0</v>
      </c>
      <c r="AM83" s="20">
        <f t="shared" si="71"/>
        <v>0</v>
      </c>
      <c r="AN83" s="19">
        <f t="shared" si="58"/>
        <v>285200</v>
      </c>
    </row>
    <row r="84" spans="1:40" ht="30.75" customHeight="1">
      <c r="A84" s="16" t="s">
        <v>203</v>
      </c>
      <c r="B84" s="16" t="s">
        <v>204</v>
      </c>
      <c r="C84" s="16" t="s">
        <v>120</v>
      </c>
      <c r="D84" s="2" t="s">
        <v>205</v>
      </c>
      <c r="E84" s="19">
        <v>155000</v>
      </c>
      <c r="F84" s="20">
        <v>155000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9">
        <v>155000</v>
      </c>
      <c r="Q84" s="19">
        <f t="shared" si="59"/>
        <v>-40000</v>
      </c>
      <c r="R84" s="20">
        <v>-40000</v>
      </c>
      <c r="S84" s="20"/>
      <c r="T84" s="20"/>
      <c r="U84" s="20">
        <v>0</v>
      </c>
      <c r="V84" s="19">
        <f t="shared" si="60"/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9">
        <f t="shared" si="56"/>
        <v>-40000</v>
      </c>
      <c r="AC84" s="19">
        <f t="shared" si="61"/>
        <v>115000</v>
      </c>
      <c r="AD84" s="20">
        <f t="shared" si="63"/>
        <v>115000</v>
      </c>
      <c r="AE84" s="20">
        <f t="shared" si="64"/>
        <v>0</v>
      </c>
      <c r="AF84" s="20">
        <f t="shared" si="65"/>
        <v>0</v>
      </c>
      <c r="AG84" s="20">
        <f t="shared" si="66"/>
        <v>0</v>
      </c>
      <c r="AH84" s="19">
        <f t="shared" si="62"/>
        <v>0</v>
      </c>
      <c r="AI84" s="20">
        <f t="shared" si="67"/>
        <v>0</v>
      </c>
      <c r="AJ84" s="20">
        <f t="shared" si="68"/>
        <v>0</v>
      </c>
      <c r="AK84" s="20">
        <f t="shared" si="69"/>
        <v>0</v>
      </c>
      <c r="AL84" s="20">
        <f t="shared" si="70"/>
        <v>0</v>
      </c>
      <c r="AM84" s="20">
        <f t="shared" si="71"/>
        <v>0</v>
      </c>
      <c r="AN84" s="19">
        <f t="shared" si="58"/>
        <v>115000</v>
      </c>
    </row>
    <row r="85" spans="1:40" ht="56.25" customHeight="1">
      <c r="A85" s="16" t="s">
        <v>206</v>
      </c>
      <c r="B85" s="16" t="s">
        <v>207</v>
      </c>
      <c r="C85" s="16" t="s">
        <v>120</v>
      </c>
      <c r="D85" s="2" t="s">
        <v>208</v>
      </c>
      <c r="E85" s="19">
        <v>81300</v>
      </c>
      <c r="F85" s="20">
        <v>81300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v>81300</v>
      </c>
      <c r="Q85" s="19">
        <f t="shared" si="59"/>
        <v>0</v>
      </c>
      <c r="R85" s="20"/>
      <c r="S85" s="20"/>
      <c r="T85" s="20"/>
      <c r="U85" s="20">
        <v>0</v>
      </c>
      <c r="V85" s="19">
        <f t="shared" si="60"/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9">
        <f t="shared" si="56"/>
        <v>0</v>
      </c>
      <c r="AC85" s="19">
        <f t="shared" si="61"/>
        <v>81300</v>
      </c>
      <c r="AD85" s="20">
        <f t="shared" si="63"/>
        <v>81300</v>
      </c>
      <c r="AE85" s="20">
        <f t="shared" si="64"/>
        <v>0</v>
      </c>
      <c r="AF85" s="20">
        <f t="shared" si="65"/>
        <v>0</v>
      </c>
      <c r="AG85" s="20">
        <f t="shared" si="66"/>
        <v>0</v>
      </c>
      <c r="AH85" s="19">
        <f t="shared" si="62"/>
        <v>0</v>
      </c>
      <c r="AI85" s="20">
        <f t="shared" si="67"/>
        <v>0</v>
      </c>
      <c r="AJ85" s="20">
        <f t="shared" si="68"/>
        <v>0</v>
      </c>
      <c r="AK85" s="20">
        <f t="shared" si="69"/>
        <v>0</v>
      </c>
      <c r="AL85" s="20">
        <f t="shared" si="70"/>
        <v>0</v>
      </c>
      <c r="AM85" s="20">
        <f t="shared" si="71"/>
        <v>0</v>
      </c>
      <c r="AN85" s="19">
        <f t="shared" si="58"/>
        <v>81300</v>
      </c>
    </row>
    <row r="86" spans="1:40" ht="39" customHeight="1">
      <c r="A86" s="16" t="s">
        <v>209</v>
      </c>
      <c r="B86" s="16" t="s">
        <v>210</v>
      </c>
      <c r="C86" s="16" t="s">
        <v>70</v>
      </c>
      <c r="D86" s="2" t="s">
        <v>211</v>
      </c>
      <c r="E86" s="19">
        <v>25000</v>
      </c>
      <c r="F86" s="20">
        <v>25000</v>
      </c>
      <c r="G86" s="20">
        <v>0</v>
      </c>
      <c r="H86" s="20">
        <v>0</v>
      </c>
      <c r="I86" s="20">
        <v>0</v>
      </c>
      <c r="J86" s="19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19">
        <v>25000</v>
      </c>
      <c r="Q86" s="19">
        <f t="shared" si="59"/>
        <v>0</v>
      </c>
      <c r="R86" s="20"/>
      <c r="S86" s="20"/>
      <c r="T86" s="20"/>
      <c r="U86" s="20">
        <v>0</v>
      </c>
      <c r="V86" s="19">
        <f t="shared" si="60"/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19">
        <f t="shared" si="56"/>
        <v>0</v>
      </c>
      <c r="AC86" s="19">
        <f t="shared" si="61"/>
        <v>25000</v>
      </c>
      <c r="AD86" s="20">
        <f t="shared" si="63"/>
        <v>25000</v>
      </c>
      <c r="AE86" s="20">
        <f t="shared" si="64"/>
        <v>0</v>
      </c>
      <c r="AF86" s="20">
        <f t="shared" si="65"/>
        <v>0</v>
      </c>
      <c r="AG86" s="20">
        <f t="shared" si="66"/>
        <v>0</v>
      </c>
      <c r="AH86" s="19">
        <f t="shared" si="62"/>
        <v>0</v>
      </c>
      <c r="AI86" s="20">
        <f t="shared" si="67"/>
        <v>0</v>
      </c>
      <c r="AJ86" s="20">
        <f t="shared" si="68"/>
        <v>0</v>
      </c>
      <c r="AK86" s="20">
        <f t="shared" si="69"/>
        <v>0</v>
      </c>
      <c r="AL86" s="20">
        <f t="shared" si="70"/>
        <v>0</v>
      </c>
      <c r="AM86" s="20">
        <f t="shared" si="71"/>
        <v>0</v>
      </c>
      <c r="AN86" s="19">
        <f t="shared" si="58"/>
        <v>25000</v>
      </c>
    </row>
    <row r="87" spans="1:40" ht="94.5" customHeight="1">
      <c r="A87" s="16" t="s">
        <v>212</v>
      </c>
      <c r="B87" s="16" t="s">
        <v>213</v>
      </c>
      <c r="C87" s="16" t="s">
        <v>28</v>
      </c>
      <c r="D87" s="2" t="s">
        <v>214</v>
      </c>
      <c r="E87" s="19">
        <v>717900</v>
      </c>
      <c r="F87" s="20">
        <v>717900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19">
        <v>717900</v>
      </c>
      <c r="Q87" s="19">
        <f t="shared" si="59"/>
        <v>-9200</v>
      </c>
      <c r="R87" s="20">
        <v>-9200</v>
      </c>
      <c r="S87" s="20"/>
      <c r="T87" s="20"/>
      <c r="U87" s="20">
        <v>0</v>
      </c>
      <c r="V87" s="19">
        <f t="shared" si="60"/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19">
        <f t="shared" si="56"/>
        <v>-9200</v>
      </c>
      <c r="AC87" s="19">
        <f t="shared" si="61"/>
        <v>708700</v>
      </c>
      <c r="AD87" s="20">
        <f t="shared" si="63"/>
        <v>708700</v>
      </c>
      <c r="AE87" s="20">
        <f t="shared" si="64"/>
        <v>0</v>
      </c>
      <c r="AF87" s="20">
        <f t="shared" si="65"/>
        <v>0</v>
      </c>
      <c r="AG87" s="20">
        <f t="shared" si="66"/>
        <v>0</v>
      </c>
      <c r="AH87" s="19">
        <f t="shared" si="62"/>
        <v>0</v>
      </c>
      <c r="AI87" s="20">
        <f t="shared" si="67"/>
        <v>0</v>
      </c>
      <c r="AJ87" s="20">
        <f t="shared" si="68"/>
        <v>0</v>
      </c>
      <c r="AK87" s="20">
        <f t="shared" si="69"/>
        <v>0</v>
      </c>
      <c r="AL87" s="20">
        <f t="shared" si="70"/>
        <v>0</v>
      </c>
      <c r="AM87" s="20">
        <f t="shared" si="71"/>
        <v>0</v>
      </c>
      <c r="AN87" s="19">
        <f t="shared" si="58"/>
        <v>708700</v>
      </c>
    </row>
    <row r="88" spans="1:40" ht="41.25" customHeight="1">
      <c r="A88" s="16" t="s">
        <v>215</v>
      </c>
      <c r="B88" s="16" t="s">
        <v>84</v>
      </c>
      <c r="C88" s="16" t="s">
        <v>70</v>
      </c>
      <c r="D88" s="2" t="s">
        <v>85</v>
      </c>
      <c r="E88" s="19">
        <v>1609900</v>
      </c>
      <c r="F88" s="20">
        <v>1609900</v>
      </c>
      <c r="G88" s="20">
        <v>0</v>
      </c>
      <c r="H88" s="20">
        <v>0</v>
      </c>
      <c r="I88" s="20">
        <v>0</v>
      </c>
      <c r="J88" s="19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19">
        <v>1609900</v>
      </c>
      <c r="Q88" s="19">
        <f t="shared" si="59"/>
        <v>0</v>
      </c>
      <c r="R88" s="20"/>
      <c r="S88" s="20"/>
      <c r="T88" s="20"/>
      <c r="U88" s="20">
        <v>0</v>
      </c>
      <c r="V88" s="19">
        <f t="shared" si="60"/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19">
        <f t="shared" si="56"/>
        <v>0</v>
      </c>
      <c r="AC88" s="19">
        <f t="shared" si="61"/>
        <v>1609900</v>
      </c>
      <c r="AD88" s="20">
        <f t="shared" si="63"/>
        <v>1609900</v>
      </c>
      <c r="AE88" s="20">
        <f t="shared" si="64"/>
        <v>0</v>
      </c>
      <c r="AF88" s="20">
        <f t="shared" si="65"/>
        <v>0</v>
      </c>
      <c r="AG88" s="20">
        <f t="shared" si="66"/>
        <v>0</v>
      </c>
      <c r="AH88" s="19">
        <f t="shared" si="62"/>
        <v>0</v>
      </c>
      <c r="AI88" s="20">
        <f t="shared" si="67"/>
        <v>0</v>
      </c>
      <c r="AJ88" s="20">
        <f t="shared" si="68"/>
        <v>0</v>
      </c>
      <c r="AK88" s="20">
        <f t="shared" si="69"/>
        <v>0</v>
      </c>
      <c r="AL88" s="20">
        <f t="shared" si="70"/>
        <v>0</v>
      </c>
      <c r="AM88" s="20">
        <f t="shared" si="71"/>
        <v>0</v>
      </c>
      <c r="AN88" s="19">
        <f t="shared" si="58"/>
        <v>1609900</v>
      </c>
    </row>
    <row r="89" spans="1:40" s="23" customFormat="1" ht="82.5" customHeight="1">
      <c r="A89" s="13" t="s">
        <v>347</v>
      </c>
      <c r="B89" s="13" t="s">
        <v>348</v>
      </c>
      <c r="C89" s="13" t="s">
        <v>349</v>
      </c>
      <c r="D89" s="18" t="s">
        <v>350</v>
      </c>
      <c r="E89" s="19">
        <v>0</v>
      </c>
      <c r="F89" s="20">
        <v>0</v>
      </c>
      <c r="G89" s="20">
        <v>0</v>
      </c>
      <c r="H89" s="20">
        <v>0</v>
      </c>
      <c r="I89" s="20">
        <v>0</v>
      </c>
      <c r="J89" s="19">
        <v>344596</v>
      </c>
      <c r="K89" s="20">
        <v>344596</v>
      </c>
      <c r="L89" s="20">
        <v>0</v>
      </c>
      <c r="M89" s="20">
        <v>0</v>
      </c>
      <c r="N89" s="20">
        <v>0</v>
      </c>
      <c r="O89" s="20">
        <v>344596</v>
      </c>
      <c r="P89" s="19">
        <v>344596</v>
      </c>
      <c r="Q89" s="19"/>
      <c r="R89" s="20"/>
      <c r="S89" s="20"/>
      <c r="T89" s="20"/>
      <c r="U89" s="20"/>
      <c r="V89" s="19">
        <f t="shared" si="60"/>
        <v>0</v>
      </c>
      <c r="W89" s="20"/>
      <c r="X89" s="20"/>
      <c r="Y89" s="20"/>
      <c r="Z89" s="20"/>
      <c r="AA89" s="20"/>
      <c r="AB89" s="19">
        <f t="shared" si="56"/>
        <v>0</v>
      </c>
      <c r="AC89" s="19">
        <f t="shared" si="61"/>
        <v>0</v>
      </c>
      <c r="AD89" s="20">
        <f t="shared" si="63"/>
        <v>0</v>
      </c>
      <c r="AE89" s="20">
        <f t="shared" si="64"/>
        <v>0</v>
      </c>
      <c r="AF89" s="20">
        <f t="shared" si="65"/>
        <v>0</v>
      </c>
      <c r="AG89" s="20">
        <f t="shared" si="66"/>
        <v>0</v>
      </c>
      <c r="AH89" s="19">
        <f t="shared" si="62"/>
        <v>344596</v>
      </c>
      <c r="AI89" s="20">
        <f t="shared" si="67"/>
        <v>344596</v>
      </c>
      <c r="AJ89" s="20">
        <f t="shared" si="68"/>
        <v>0</v>
      </c>
      <c r="AK89" s="20">
        <f t="shared" si="69"/>
        <v>0</v>
      </c>
      <c r="AL89" s="20">
        <f t="shared" si="70"/>
        <v>0</v>
      </c>
      <c r="AM89" s="20">
        <f t="shared" si="71"/>
        <v>344596</v>
      </c>
      <c r="AN89" s="19">
        <f t="shared" si="58"/>
        <v>344596</v>
      </c>
    </row>
    <row r="90" spans="1:40" ht="41.25" customHeight="1">
      <c r="A90" s="14" t="s">
        <v>216</v>
      </c>
      <c r="B90" s="15"/>
      <c r="C90" s="15"/>
      <c r="D90" s="9" t="s">
        <v>217</v>
      </c>
      <c r="E90" s="21">
        <v>14836390</v>
      </c>
      <c r="F90" s="21">
        <v>14836390</v>
      </c>
      <c r="G90" s="21">
        <v>9962715</v>
      </c>
      <c r="H90" s="21">
        <v>1593632</v>
      </c>
      <c r="I90" s="21">
        <v>0</v>
      </c>
      <c r="J90" s="21">
        <v>1597046</v>
      </c>
      <c r="K90" s="21">
        <v>436000</v>
      </c>
      <c r="L90" s="21">
        <v>1144585</v>
      </c>
      <c r="M90" s="21">
        <v>633364</v>
      </c>
      <c r="N90" s="21">
        <v>89314</v>
      </c>
      <c r="O90" s="21">
        <v>452461</v>
      </c>
      <c r="P90" s="21">
        <v>16433436</v>
      </c>
      <c r="Q90" s="21">
        <f>Q91</f>
        <v>-37924</v>
      </c>
      <c r="R90" s="21">
        <f aca="true" t="shared" si="72" ref="R90:AA90">R91</f>
        <v>-37924</v>
      </c>
      <c r="S90" s="21">
        <f t="shared" si="72"/>
        <v>-16610</v>
      </c>
      <c r="T90" s="21">
        <f t="shared" si="72"/>
        <v>-195170</v>
      </c>
      <c r="U90" s="21">
        <f t="shared" si="72"/>
        <v>0</v>
      </c>
      <c r="V90" s="21">
        <f t="shared" si="72"/>
        <v>35000</v>
      </c>
      <c r="W90" s="21">
        <f t="shared" si="72"/>
        <v>35000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35000</v>
      </c>
      <c r="AB90" s="21">
        <f t="shared" si="56"/>
        <v>-2924</v>
      </c>
      <c r="AC90" s="21">
        <f>AC91</f>
        <v>14798466</v>
      </c>
      <c r="AD90" s="21">
        <f aca="true" t="shared" si="73" ref="AD90:AM90">AD91</f>
        <v>14798466</v>
      </c>
      <c r="AE90" s="21">
        <f t="shared" si="73"/>
        <v>9946105</v>
      </c>
      <c r="AF90" s="21">
        <f t="shared" si="73"/>
        <v>1398462</v>
      </c>
      <c r="AG90" s="21">
        <f t="shared" si="73"/>
        <v>0</v>
      </c>
      <c r="AH90" s="21">
        <f t="shared" si="73"/>
        <v>1632046</v>
      </c>
      <c r="AI90" s="21">
        <f t="shared" si="73"/>
        <v>471000</v>
      </c>
      <c r="AJ90" s="21">
        <f t="shared" si="73"/>
        <v>1144585</v>
      </c>
      <c r="AK90" s="21">
        <f t="shared" si="73"/>
        <v>633364</v>
      </c>
      <c r="AL90" s="21">
        <f t="shared" si="73"/>
        <v>89314</v>
      </c>
      <c r="AM90" s="21">
        <f t="shared" si="73"/>
        <v>487461</v>
      </c>
      <c r="AN90" s="21">
        <f t="shared" si="58"/>
        <v>16430512</v>
      </c>
    </row>
    <row r="91" spans="1:40" ht="33" customHeight="1">
      <c r="A91" s="14" t="s">
        <v>218</v>
      </c>
      <c r="B91" s="15"/>
      <c r="C91" s="15"/>
      <c r="D91" s="9" t="s">
        <v>217</v>
      </c>
      <c r="E91" s="21">
        <v>14836390</v>
      </c>
      <c r="F91" s="21">
        <v>14836390</v>
      </c>
      <c r="G91" s="21">
        <v>9962715</v>
      </c>
      <c r="H91" s="21">
        <v>1593632</v>
      </c>
      <c r="I91" s="21">
        <v>0</v>
      </c>
      <c r="J91" s="21">
        <v>1597046</v>
      </c>
      <c r="K91" s="21">
        <v>436000</v>
      </c>
      <c r="L91" s="21">
        <v>1144585</v>
      </c>
      <c r="M91" s="21">
        <v>633364</v>
      </c>
      <c r="N91" s="21">
        <v>89314</v>
      </c>
      <c r="O91" s="21">
        <v>452461</v>
      </c>
      <c r="P91" s="21">
        <v>16433436</v>
      </c>
      <c r="Q91" s="21">
        <f>SUM(Q92:Q99)</f>
        <v>-37924</v>
      </c>
      <c r="R91" s="21">
        <f aca="true" t="shared" si="74" ref="R91:AA91">SUM(R92:R99)</f>
        <v>-37924</v>
      </c>
      <c r="S91" s="21">
        <f t="shared" si="74"/>
        <v>-16610</v>
      </c>
      <c r="T91" s="21">
        <f t="shared" si="74"/>
        <v>-195170</v>
      </c>
      <c r="U91" s="21">
        <f t="shared" si="74"/>
        <v>0</v>
      </c>
      <c r="V91" s="21">
        <f t="shared" si="74"/>
        <v>35000</v>
      </c>
      <c r="W91" s="21">
        <f t="shared" si="74"/>
        <v>35000</v>
      </c>
      <c r="X91" s="21">
        <f t="shared" si="74"/>
        <v>0</v>
      </c>
      <c r="Y91" s="21">
        <f t="shared" si="74"/>
        <v>0</v>
      </c>
      <c r="Z91" s="21">
        <f t="shared" si="74"/>
        <v>0</v>
      </c>
      <c r="AA91" s="21">
        <f t="shared" si="74"/>
        <v>35000</v>
      </c>
      <c r="AB91" s="21">
        <f t="shared" si="56"/>
        <v>-2924</v>
      </c>
      <c r="AC91" s="21">
        <f>SUM(AC92:AC99)</f>
        <v>14798466</v>
      </c>
      <c r="AD91" s="21">
        <f aca="true" t="shared" si="75" ref="AD91:AM91">SUM(AD92:AD99)</f>
        <v>14798466</v>
      </c>
      <c r="AE91" s="21">
        <f t="shared" si="75"/>
        <v>9946105</v>
      </c>
      <c r="AF91" s="21">
        <f t="shared" si="75"/>
        <v>1398462</v>
      </c>
      <c r="AG91" s="21">
        <f t="shared" si="75"/>
        <v>0</v>
      </c>
      <c r="AH91" s="21">
        <f t="shared" si="75"/>
        <v>1632046</v>
      </c>
      <c r="AI91" s="21">
        <f t="shared" si="75"/>
        <v>471000</v>
      </c>
      <c r="AJ91" s="21">
        <f t="shared" si="75"/>
        <v>1144585</v>
      </c>
      <c r="AK91" s="21">
        <f t="shared" si="75"/>
        <v>633364</v>
      </c>
      <c r="AL91" s="21">
        <f t="shared" si="75"/>
        <v>89314</v>
      </c>
      <c r="AM91" s="21">
        <f t="shared" si="75"/>
        <v>487461</v>
      </c>
      <c r="AN91" s="21">
        <f t="shared" si="58"/>
        <v>16430512</v>
      </c>
    </row>
    <row r="92" spans="1:40" ht="54.75" customHeight="1">
      <c r="A92" s="16" t="s">
        <v>219</v>
      </c>
      <c r="B92" s="16" t="s">
        <v>21</v>
      </c>
      <c r="C92" s="16" t="s">
        <v>20</v>
      </c>
      <c r="D92" s="2" t="s">
        <v>22</v>
      </c>
      <c r="E92" s="19">
        <v>569600</v>
      </c>
      <c r="F92" s="20">
        <v>569600</v>
      </c>
      <c r="G92" s="20">
        <v>436700</v>
      </c>
      <c r="H92" s="20">
        <v>14902</v>
      </c>
      <c r="I92" s="20">
        <v>0</v>
      </c>
      <c r="J92" s="19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9">
        <v>569600</v>
      </c>
      <c r="Q92" s="19">
        <f aca="true" t="shared" si="76" ref="Q92:Q99">R92</f>
        <v>18736</v>
      </c>
      <c r="R92" s="20">
        <v>18736</v>
      </c>
      <c r="S92" s="20">
        <v>14104</v>
      </c>
      <c r="T92" s="20"/>
      <c r="U92" s="20">
        <v>0</v>
      </c>
      <c r="V92" s="19">
        <f aca="true" t="shared" si="77" ref="V92:V99">X92+AA92</f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19">
        <f t="shared" si="56"/>
        <v>18736</v>
      </c>
      <c r="AC92" s="19">
        <f aca="true" t="shared" si="78" ref="AC92:AC99">AD92</f>
        <v>588336</v>
      </c>
      <c r="AD92" s="20">
        <f>F92+R92</f>
        <v>588336</v>
      </c>
      <c r="AE92" s="20">
        <f>G92+S92</f>
        <v>450804</v>
      </c>
      <c r="AF92" s="20">
        <f>H92+T92</f>
        <v>14902</v>
      </c>
      <c r="AG92" s="20">
        <f>I92+U92</f>
        <v>0</v>
      </c>
      <c r="AH92" s="19">
        <f aca="true" t="shared" si="79" ref="AH92:AH99">AJ92+AM92</f>
        <v>0</v>
      </c>
      <c r="AI92" s="20">
        <f>K92+W92</f>
        <v>0</v>
      </c>
      <c r="AJ92" s="20">
        <f>L92+X92</f>
        <v>0</v>
      </c>
      <c r="AK92" s="20">
        <f>M92+Y92</f>
        <v>0</v>
      </c>
      <c r="AL92" s="20">
        <f>N92+Z92</f>
        <v>0</v>
      </c>
      <c r="AM92" s="20">
        <f>O92+AA92</f>
        <v>0</v>
      </c>
      <c r="AN92" s="19">
        <f t="shared" si="58"/>
        <v>588336</v>
      </c>
    </row>
    <row r="93" spans="1:40" ht="57.75" customHeight="1">
      <c r="A93" s="16" t="s">
        <v>220</v>
      </c>
      <c r="B93" s="16" t="s">
        <v>221</v>
      </c>
      <c r="C93" s="16" t="s">
        <v>69</v>
      </c>
      <c r="D93" s="2" t="s">
        <v>222</v>
      </c>
      <c r="E93" s="19">
        <v>8316340</v>
      </c>
      <c r="F93" s="20">
        <v>8316340</v>
      </c>
      <c r="G93" s="20">
        <v>5974620</v>
      </c>
      <c r="H93" s="20">
        <v>781563</v>
      </c>
      <c r="I93" s="20">
        <v>0</v>
      </c>
      <c r="J93" s="19">
        <v>666710</v>
      </c>
      <c r="K93" s="20">
        <v>0</v>
      </c>
      <c r="L93" s="20">
        <v>666710</v>
      </c>
      <c r="M93" s="20">
        <v>540679</v>
      </c>
      <c r="N93" s="20">
        <v>912</v>
      </c>
      <c r="O93" s="20">
        <v>0</v>
      </c>
      <c r="P93" s="19">
        <v>8983050</v>
      </c>
      <c r="Q93" s="19">
        <f t="shared" si="76"/>
        <v>-70390</v>
      </c>
      <c r="R93" s="20">
        <f>-2924+(-50466)+(-17000)</f>
        <v>-70390</v>
      </c>
      <c r="S93" s="20">
        <v>-41364</v>
      </c>
      <c r="T93" s="20">
        <v>-27000</v>
      </c>
      <c r="U93" s="20">
        <v>0</v>
      </c>
      <c r="V93" s="19">
        <f t="shared" si="77"/>
        <v>0</v>
      </c>
      <c r="W93" s="20"/>
      <c r="X93" s="20"/>
      <c r="Y93" s="20"/>
      <c r="Z93" s="20"/>
      <c r="AA93" s="20"/>
      <c r="AB93" s="19">
        <f t="shared" si="56"/>
        <v>-70390</v>
      </c>
      <c r="AC93" s="19">
        <f t="shared" si="78"/>
        <v>8245950</v>
      </c>
      <c r="AD93" s="20">
        <f aca="true" t="shared" si="80" ref="AD93:AD99">F93+R93</f>
        <v>8245950</v>
      </c>
      <c r="AE93" s="20">
        <f aca="true" t="shared" si="81" ref="AE93:AE99">G93+S93</f>
        <v>5933256</v>
      </c>
      <c r="AF93" s="20">
        <f aca="true" t="shared" si="82" ref="AF93:AF99">H93+T93</f>
        <v>754563</v>
      </c>
      <c r="AG93" s="20">
        <f aca="true" t="shared" si="83" ref="AG93:AG99">I93+U93</f>
        <v>0</v>
      </c>
      <c r="AH93" s="19">
        <f t="shared" si="79"/>
        <v>666710</v>
      </c>
      <c r="AI93" s="20">
        <f aca="true" t="shared" si="84" ref="AI93:AI99">K93+W93</f>
        <v>0</v>
      </c>
      <c r="AJ93" s="20">
        <f aca="true" t="shared" si="85" ref="AJ93:AJ99">L93+X93</f>
        <v>666710</v>
      </c>
      <c r="AK93" s="20">
        <f aca="true" t="shared" si="86" ref="AK93:AK99">M93+Y93</f>
        <v>540679</v>
      </c>
      <c r="AL93" s="20">
        <f aca="true" t="shared" si="87" ref="AL93:AL99">N93+Z93</f>
        <v>912</v>
      </c>
      <c r="AM93" s="20">
        <f aca="true" t="shared" si="88" ref="AM93:AM99">O93+AA93</f>
        <v>0</v>
      </c>
      <c r="AN93" s="19">
        <f t="shared" si="58"/>
        <v>8912660</v>
      </c>
    </row>
    <row r="94" spans="1:40" ht="27.75" customHeight="1">
      <c r="A94" s="16" t="s">
        <v>223</v>
      </c>
      <c r="B94" s="16" t="s">
        <v>225</v>
      </c>
      <c r="C94" s="16" t="s">
        <v>224</v>
      </c>
      <c r="D94" s="2" t="s">
        <v>226</v>
      </c>
      <c r="E94" s="19">
        <v>2366350</v>
      </c>
      <c r="F94" s="20">
        <v>2366350</v>
      </c>
      <c r="G94" s="20">
        <v>1489250</v>
      </c>
      <c r="H94" s="20">
        <v>286759</v>
      </c>
      <c r="I94" s="20">
        <v>0</v>
      </c>
      <c r="J94" s="19">
        <v>22734</v>
      </c>
      <c r="K94" s="20">
        <v>20000</v>
      </c>
      <c r="L94" s="20">
        <v>700</v>
      </c>
      <c r="M94" s="20">
        <v>0</v>
      </c>
      <c r="N94" s="20">
        <v>0</v>
      </c>
      <c r="O94" s="20">
        <v>22034</v>
      </c>
      <c r="P94" s="19">
        <v>2389084</v>
      </c>
      <c r="Q94" s="19">
        <f t="shared" si="76"/>
        <v>29670</v>
      </c>
      <c r="R94" s="20">
        <v>29670</v>
      </c>
      <c r="S94" s="20">
        <v>22350</v>
      </c>
      <c r="T94" s="20">
        <v>-103170</v>
      </c>
      <c r="U94" s="20">
        <v>0</v>
      </c>
      <c r="V94" s="19">
        <f t="shared" si="77"/>
        <v>0</v>
      </c>
      <c r="W94" s="20"/>
      <c r="X94" s="20"/>
      <c r="Y94" s="20"/>
      <c r="Z94" s="20"/>
      <c r="AA94" s="20"/>
      <c r="AB94" s="19">
        <f t="shared" si="56"/>
        <v>29670</v>
      </c>
      <c r="AC94" s="19">
        <f t="shared" si="78"/>
        <v>2396020</v>
      </c>
      <c r="AD94" s="20">
        <f t="shared" si="80"/>
        <v>2396020</v>
      </c>
      <c r="AE94" s="20">
        <f t="shared" si="81"/>
        <v>1511600</v>
      </c>
      <c r="AF94" s="20">
        <f t="shared" si="82"/>
        <v>183589</v>
      </c>
      <c r="AG94" s="20">
        <f t="shared" si="83"/>
        <v>0</v>
      </c>
      <c r="AH94" s="19">
        <f t="shared" si="79"/>
        <v>22734</v>
      </c>
      <c r="AI94" s="20">
        <f t="shared" si="84"/>
        <v>20000</v>
      </c>
      <c r="AJ94" s="20">
        <f t="shared" si="85"/>
        <v>700</v>
      </c>
      <c r="AK94" s="20">
        <f t="shared" si="86"/>
        <v>0</v>
      </c>
      <c r="AL94" s="20">
        <f t="shared" si="87"/>
        <v>0</v>
      </c>
      <c r="AM94" s="20">
        <f t="shared" si="88"/>
        <v>22034</v>
      </c>
      <c r="AN94" s="19">
        <f t="shared" si="58"/>
        <v>2418754</v>
      </c>
    </row>
    <row r="95" spans="1:40" ht="30" customHeight="1">
      <c r="A95" s="16" t="s">
        <v>227</v>
      </c>
      <c r="B95" s="16" t="s">
        <v>228</v>
      </c>
      <c r="C95" s="16" t="s">
        <v>224</v>
      </c>
      <c r="D95" s="2" t="s">
        <v>229</v>
      </c>
      <c r="E95" s="19">
        <v>857500</v>
      </c>
      <c r="F95" s="20">
        <v>857500</v>
      </c>
      <c r="G95" s="20">
        <v>526545</v>
      </c>
      <c r="H95" s="20">
        <v>144205</v>
      </c>
      <c r="I95" s="20">
        <v>0</v>
      </c>
      <c r="J95" s="19">
        <v>384025</v>
      </c>
      <c r="K95" s="20">
        <v>210000</v>
      </c>
      <c r="L95" s="20">
        <v>174025</v>
      </c>
      <c r="M95" s="20">
        <v>2000</v>
      </c>
      <c r="N95" s="20">
        <v>46190</v>
      </c>
      <c r="O95" s="20">
        <v>210000</v>
      </c>
      <c r="P95" s="19">
        <v>1241525</v>
      </c>
      <c r="Q95" s="19">
        <f t="shared" si="76"/>
        <v>17000</v>
      </c>
      <c r="R95" s="20">
        <v>17000</v>
      </c>
      <c r="S95" s="20">
        <v>-360</v>
      </c>
      <c r="T95" s="20"/>
      <c r="U95" s="20">
        <v>0</v>
      </c>
      <c r="V95" s="19">
        <f t="shared" si="77"/>
        <v>0</v>
      </c>
      <c r="W95" s="20"/>
      <c r="X95" s="20"/>
      <c r="Y95" s="20"/>
      <c r="Z95" s="20"/>
      <c r="AA95" s="20"/>
      <c r="AB95" s="19">
        <f t="shared" si="56"/>
        <v>17000</v>
      </c>
      <c r="AC95" s="19">
        <f t="shared" si="78"/>
        <v>874500</v>
      </c>
      <c r="AD95" s="20">
        <f t="shared" si="80"/>
        <v>874500</v>
      </c>
      <c r="AE95" s="20">
        <f t="shared" si="81"/>
        <v>526185</v>
      </c>
      <c r="AF95" s="20">
        <f t="shared" si="82"/>
        <v>144205</v>
      </c>
      <c r="AG95" s="20">
        <f t="shared" si="83"/>
        <v>0</v>
      </c>
      <c r="AH95" s="19">
        <f t="shared" si="79"/>
        <v>384025</v>
      </c>
      <c r="AI95" s="20">
        <f t="shared" si="84"/>
        <v>210000</v>
      </c>
      <c r="AJ95" s="20">
        <f t="shared" si="85"/>
        <v>174025</v>
      </c>
      <c r="AK95" s="20">
        <f t="shared" si="86"/>
        <v>2000</v>
      </c>
      <c r="AL95" s="20">
        <f t="shared" si="87"/>
        <v>46190</v>
      </c>
      <c r="AM95" s="20">
        <f t="shared" si="88"/>
        <v>210000</v>
      </c>
      <c r="AN95" s="19">
        <f t="shared" si="58"/>
        <v>1258525</v>
      </c>
    </row>
    <row r="96" spans="1:40" ht="45.75" customHeight="1">
      <c r="A96" s="16" t="s">
        <v>230</v>
      </c>
      <c r="B96" s="16" t="s">
        <v>232</v>
      </c>
      <c r="C96" s="16" t="s">
        <v>231</v>
      </c>
      <c r="D96" s="2" t="s">
        <v>233</v>
      </c>
      <c r="E96" s="19">
        <v>1735450</v>
      </c>
      <c r="F96" s="20">
        <v>1735450</v>
      </c>
      <c r="G96" s="20">
        <v>1099860</v>
      </c>
      <c r="H96" s="20">
        <v>345930</v>
      </c>
      <c r="I96" s="20">
        <v>0</v>
      </c>
      <c r="J96" s="19">
        <v>413853</v>
      </c>
      <c r="K96" s="20">
        <v>206000</v>
      </c>
      <c r="L96" s="20">
        <v>193426</v>
      </c>
      <c r="M96" s="20">
        <v>90685</v>
      </c>
      <c r="N96" s="20">
        <v>42212</v>
      </c>
      <c r="O96" s="20">
        <v>220427</v>
      </c>
      <c r="P96" s="19">
        <v>2149303</v>
      </c>
      <c r="Q96" s="19">
        <f t="shared" si="76"/>
        <v>-35000</v>
      </c>
      <c r="R96" s="20">
        <v>-35000</v>
      </c>
      <c r="S96" s="20">
        <v>-21900</v>
      </c>
      <c r="T96" s="20">
        <v>-65000</v>
      </c>
      <c r="U96" s="20">
        <v>0</v>
      </c>
      <c r="V96" s="19">
        <f t="shared" si="77"/>
        <v>35000</v>
      </c>
      <c r="W96" s="20">
        <v>35000</v>
      </c>
      <c r="X96" s="20"/>
      <c r="Y96" s="20"/>
      <c r="Z96" s="20"/>
      <c r="AA96" s="20">
        <v>35000</v>
      </c>
      <c r="AB96" s="19">
        <f t="shared" si="56"/>
        <v>0</v>
      </c>
      <c r="AC96" s="19">
        <f t="shared" si="78"/>
        <v>1700450</v>
      </c>
      <c r="AD96" s="20">
        <f t="shared" si="80"/>
        <v>1700450</v>
      </c>
      <c r="AE96" s="20">
        <f t="shared" si="81"/>
        <v>1077960</v>
      </c>
      <c r="AF96" s="20">
        <f t="shared" si="82"/>
        <v>280930</v>
      </c>
      <c r="AG96" s="20">
        <f t="shared" si="83"/>
        <v>0</v>
      </c>
      <c r="AH96" s="19">
        <f t="shared" si="79"/>
        <v>448853</v>
      </c>
      <c r="AI96" s="20">
        <f t="shared" si="84"/>
        <v>241000</v>
      </c>
      <c r="AJ96" s="20">
        <f t="shared" si="85"/>
        <v>193426</v>
      </c>
      <c r="AK96" s="20">
        <f t="shared" si="86"/>
        <v>90685</v>
      </c>
      <c r="AL96" s="20">
        <f t="shared" si="87"/>
        <v>42212</v>
      </c>
      <c r="AM96" s="20">
        <f t="shared" si="88"/>
        <v>255427</v>
      </c>
      <c r="AN96" s="19">
        <f t="shared" si="58"/>
        <v>2149303</v>
      </c>
    </row>
    <row r="97" spans="1:40" ht="37.5" customHeight="1">
      <c r="A97" s="16" t="s">
        <v>234</v>
      </c>
      <c r="B97" s="16" t="s">
        <v>236</v>
      </c>
      <c r="C97" s="16" t="s">
        <v>235</v>
      </c>
      <c r="D97" s="2" t="s">
        <v>237</v>
      </c>
      <c r="E97" s="19">
        <v>651450</v>
      </c>
      <c r="F97" s="20">
        <v>651450</v>
      </c>
      <c r="G97" s="20">
        <v>435740</v>
      </c>
      <c r="H97" s="20">
        <v>20273</v>
      </c>
      <c r="I97" s="20">
        <v>0</v>
      </c>
      <c r="J97" s="19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9">
        <v>651450</v>
      </c>
      <c r="Q97" s="19">
        <f t="shared" si="76"/>
        <v>2060</v>
      </c>
      <c r="R97" s="20">
        <v>2060</v>
      </c>
      <c r="S97" s="20">
        <v>10560</v>
      </c>
      <c r="T97" s="20"/>
      <c r="U97" s="20">
        <v>0</v>
      </c>
      <c r="V97" s="19">
        <f t="shared" si="77"/>
        <v>0</v>
      </c>
      <c r="W97" s="20"/>
      <c r="X97" s="20"/>
      <c r="Y97" s="20"/>
      <c r="Z97" s="20"/>
      <c r="AA97" s="20"/>
      <c r="AB97" s="19">
        <f t="shared" si="56"/>
        <v>2060</v>
      </c>
      <c r="AC97" s="19">
        <f t="shared" si="78"/>
        <v>653510</v>
      </c>
      <c r="AD97" s="20">
        <f t="shared" si="80"/>
        <v>653510</v>
      </c>
      <c r="AE97" s="20">
        <f t="shared" si="81"/>
        <v>446300</v>
      </c>
      <c r="AF97" s="20">
        <f t="shared" si="82"/>
        <v>20273</v>
      </c>
      <c r="AG97" s="20">
        <f t="shared" si="83"/>
        <v>0</v>
      </c>
      <c r="AH97" s="19">
        <f t="shared" si="79"/>
        <v>0</v>
      </c>
      <c r="AI97" s="20">
        <f t="shared" si="84"/>
        <v>0</v>
      </c>
      <c r="AJ97" s="20">
        <f t="shared" si="85"/>
        <v>0</v>
      </c>
      <c r="AK97" s="20">
        <f t="shared" si="86"/>
        <v>0</v>
      </c>
      <c r="AL97" s="20">
        <f t="shared" si="87"/>
        <v>0</v>
      </c>
      <c r="AM97" s="20">
        <f t="shared" si="88"/>
        <v>0</v>
      </c>
      <c r="AN97" s="19">
        <f t="shared" si="58"/>
        <v>653510</v>
      </c>
    </row>
    <row r="98" spans="1:40" ht="26.25" customHeight="1">
      <c r="A98" s="16" t="s">
        <v>238</v>
      </c>
      <c r="B98" s="16" t="s">
        <v>239</v>
      </c>
      <c r="C98" s="16" t="s">
        <v>235</v>
      </c>
      <c r="D98" s="2" t="s">
        <v>240</v>
      </c>
      <c r="E98" s="19">
        <v>339700</v>
      </c>
      <c r="F98" s="20">
        <v>339700</v>
      </c>
      <c r="G98" s="20">
        <v>0</v>
      </c>
      <c r="H98" s="20">
        <v>0</v>
      </c>
      <c r="I98" s="20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9">
        <v>339700</v>
      </c>
      <c r="Q98" s="19">
        <f t="shared" si="76"/>
        <v>0</v>
      </c>
      <c r="R98" s="20"/>
      <c r="S98" s="20">
        <v>0</v>
      </c>
      <c r="T98" s="20">
        <v>0</v>
      </c>
      <c r="U98" s="20">
        <v>0</v>
      </c>
      <c r="V98" s="19">
        <f t="shared" si="77"/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19">
        <f t="shared" si="56"/>
        <v>0</v>
      </c>
      <c r="AC98" s="19">
        <f t="shared" si="78"/>
        <v>339700</v>
      </c>
      <c r="AD98" s="20">
        <f t="shared" si="80"/>
        <v>339700</v>
      </c>
      <c r="AE98" s="20">
        <f t="shared" si="81"/>
        <v>0</v>
      </c>
      <c r="AF98" s="20">
        <f t="shared" si="82"/>
        <v>0</v>
      </c>
      <c r="AG98" s="20">
        <f t="shared" si="83"/>
        <v>0</v>
      </c>
      <c r="AH98" s="19">
        <f t="shared" si="79"/>
        <v>0</v>
      </c>
      <c r="AI98" s="20">
        <f t="shared" si="84"/>
        <v>0</v>
      </c>
      <c r="AJ98" s="20">
        <f t="shared" si="85"/>
        <v>0</v>
      </c>
      <c r="AK98" s="20">
        <f t="shared" si="86"/>
        <v>0</v>
      </c>
      <c r="AL98" s="20">
        <f t="shared" si="87"/>
        <v>0</v>
      </c>
      <c r="AM98" s="20">
        <f t="shared" si="88"/>
        <v>0</v>
      </c>
      <c r="AN98" s="19">
        <f t="shared" si="58"/>
        <v>339700</v>
      </c>
    </row>
    <row r="99" spans="1:40" ht="93.75" customHeight="1">
      <c r="A99" s="16" t="s">
        <v>241</v>
      </c>
      <c r="B99" s="16" t="s">
        <v>242</v>
      </c>
      <c r="C99" s="16" t="s">
        <v>42</v>
      </c>
      <c r="D99" s="2" t="s">
        <v>243</v>
      </c>
      <c r="E99" s="19">
        <v>0</v>
      </c>
      <c r="F99" s="20">
        <v>0</v>
      </c>
      <c r="G99" s="20">
        <v>0</v>
      </c>
      <c r="H99" s="20">
        <v>0</v>
      </c>
      <c r="I99" s="20">
        <v>0</v>
      </c>
      <c r="J99" s="19">
        <v>109724</v>
      </c>
      <c r="K99" s="20">
        <v>0</v>
      </c>
      <c r="L99" s="20">
        <v>109724</v>
      </c>
      <c r="M99" s="20">
        <v>0</v>
      </c>
      <c r="N99" s="20">
        <v>0</v>
      </c>
      <c r="O99" s="20">
        <v>0</v>
      </c>
      <c r="P99" s="19">
        <v>109724</v>
      </c>
      <c r="Q99" s="19">
        <f t="shared" si="76"/>
        <v>0</v>
      </c>
      <c r="R99" s="20">
        <v>0</v>
      </c>
      <c r="S99" s="20">
        <v>0</v>
      </c>
      <c r="T99" s="20">
        <v>0</v>
      </c>
      <c r="U99" s="20">
        <v>0</v>
      </c>
      <c r="V99" s="19">
        <f t="shared" si="77"/>
        <v>0</v>
      </c>
      <c r="W99" s="20">
        <v>0</v>
      </c>
      <c r="X99" s="20"/>
      <c r="Y99" s="20">
        <v>0</v>
      </c>
      <c r="Z99" s="20">
        <v>0</v>
      </c>
      <c r="AA99" s="20">
        <v>0</v>
      </c>
      <c r="AB99" s="19">
        <f t="shared" si="56"/>
        <v>0</v>
      </c>
      <c r="AC99" s="19">
        <f t="shared" si="78"/>
        <v>0</v>
      </c>
      <c r="AD99" s="20">
        <f t="shared" si="80"/>
        <v>0</v>
      </c>
      <c r="AE99" s="20">
        <f t="shared" si="81"/>
        <v>0</v>
      </c>
      <c r="AF99" s="20">
        <f t="shared" si="82"/>
        <v>0</v>
      </c>
      <c r="AG99" s="20">
        <f t="shared" si="83"/>
        <v>0</v>
      </c>
      <c r="AH99" s="19">
        <f t="shared" si="79"/>
        <v>109724</v>
      </c>
      <c r="AI99" s="20">
        <f t="shared" si="84"/>
        <v>0</v>
      </c>
      <c r="AJ99" s="20">
        <f t="shared" si="85"/>
        <v>109724</v>
      </c>
      <c r="AK99" s="20">
        <f t="shared" si="86"/>
        <v>0</v>
      </c>
      <c r="AL99" s="20">
        <f t="shared" si="87"/>
        <v>0</v>
      </c>
      <c r="AM99" s="20">
        <f t="shared" si="88"/>
        <v>0</v>
      </c>
      <c r="AN99" s="19">
        <f t="shared" si="58"/>
        <v>109724</v>
      </c>
    </row>
    <row r="100" spans="1:40" ht="41.25" customHeight="1">
      <c r="A100" s="14" t="s">
        <v>244</v>
      </c>
      <c r="B100" s="15"/>
      <c r="C100" s="15"/>
      <c r="D100" s="9" t="s">
        <v>245</v>
      </c>
      <c r="E100" s="21">
        <v>19673840</v>
      </c>
      <c r="F100" s="21">
        <v>18718840</v>
      </c>
      <c r="G100" s="21">
        <v>1990500</v>
      </c>
      <c r="H100" s="21">
        <v>2611270</v>
      </c>
      <c r="I100" s="21">
        <v>955000</v>
      </c>
      <c r="J100" s="21">
        <v>42156662.15</v>
      </c>
      <c r="K100" s="21">
        <v>28413384</v>
      </c>
      <c r="L100" s="21">
        <v>267378.15</v>
      </c>
      <c r="M100" s="21">
        <v>0</v>
      </c>
      <c r="N100" s="21">
        <v>0</v>
      </c>
      <c r="O100" s="21">
        <v>41889284</v>
      </c>
      <c r="P100" s="21">
        <v>61830502.15</v>
      </c>
      <c r="Q100" s="21">
        <f>Q101</f>
        <v>-39500</v>
      </c>
      <c r="R100" s="21">
        <f aca="true" t="shared" si="89" ref="R100:AA100">R101</f>
        <v>-39500</v>
      </c>
      <c r="S100" s="21">
        <f t="shared" si="89"/>
        <v>0</v>
      </c>
      <c r="T100" s="21">
        <f t="shared" si="89"/>
        <v>0</v>
      </c>
      <c r="U100" s="21">
        <f t="shared" si="89"/>
        <v>0</v>
      </c>
      <c r="V100" s="21">
        <f t="shared" si="89"/>
        <v>39500</v>
      </c>
      <c r="W100" s="21">
        <f t="shared" si="89"/>
        <v>45500</v>
      </c>
      <c r="X100" s="21">
        <f t="shared" si="89"/>
        <v>0</v>
      </c>
      <c r="Y100" s="21">
        <f t="shared" si="89"/>
        <v>0</v>
      </c>
      <c r="Z100" s="21">
        <f t="shared" si="89"/>
        <v>0</v>
      </c>
      <c r="AA100" s="21">
        <f t="shared" si="89"/>
        <v>39500</v>
      </c>
      <c r="AB100" s="21">
        <f t="shared" si="56"/>
        <v>0</v>
      </c>
      <c r="AC100" s="21">
        <f>AC101</f>
        <v>19634340</v>
      </c>
      <c r="AD100" s="21">
        <f aca="true" t="shared" si="90" ref="AD100:AM100">AD101</f>
        <v>18679340</v>
      </c>
      <c r="AE100" s="21">
        <f t="shared" si="90"/>
        <v>1990500</v>
      </c>
      <c r="AF100" s="21">
        <f t="shared" si="90"/>
        <v>2611270</v>
      </c>
      <c r="AG100" s="21">
        <f t="shared" si="90"/>
        <v>955000</v>
      </c>
      <c r="AH100" s="21">
        <f t="shared" si="90"/>
        <v>42196162.15</v>
      </c>
      <c r="AI100" s="21">
        <f t="shared" si="90"/>
        <v>28458884</v>
      </c>
      <c r="AJ100" s="21">
        <f t="shared" si="90"/>
        <v>267378.15</v>
      </c>
      <c r="AK100" s="21">
        <f t="shared" si="90"/>
        <v>0</v>
      </c>
      <c r="AL100" s="21">
        <f t="shared" si="90"/>
        <v>0</v>
      </c>
      <c r="AM100" s="21">
        <f t="shared" si="90"/>
        <v>41928784</v>
      </c>
      <c r="AN100" s="21">
        <f t="shared" si="58"/>
        <v>61830502.15</v>
      </c>
    </row>
    <row r="101" spans="1:40" ht="48.75" customHeight="1">
      <c r="A101" s="14" t="s">
        <v>246</v>
      </c>
      <c r="B101" s="15"/>
      <c r="C101" s="15"/>
      <c r="D101" s="9" t="s">
        <v>245</v>
      </c>
      <c r="E101" s="21">
        <v>19673840</v>
      </c>
      <c r="F101" s="21">
        <v>18718840</v>
      </c>
      <c r="G101" s="21">
        <v>1990500</v>
      </c>
      <c r="H101" s="21">
        <v>2611270</v>
      </c>
      <c r="I101" s="21">
        <v>955000</v>
      </c>
      <c r="J101" s="21">
        <v>42156662.15</v>
      </c>
      <c r="K101" s="21">
        <v>28413384</v>
      </c>
      <c r="L101" s="21">
        <v>267378.15</v>
      </c>
      <c r="M101" s="21">
        <v>0</v>
      </c>
      <c r="N101" s="21">
        <v>0</v>
      </c>
      <c r="O101" s="21">
        <v>41889284</v>
      </c>
      <c r="P101" s="21">
        <v>61830502.15</v>
      </c>
      <c r="Q101" s="21">
        <f aca="true" t="shared" si="91" ref="Q101:AA101">SUM(Q102:Q117)</f>
        <v>-39500</v>
      </c>
      <c r="R101" s="21">
        <f t="shared" si="91"/>
        <v>-39500</v>
      </c>
      <c r="S101" s="21">
        <f t="shared" si="91"/>
        <v>0</v>
      </c>
      <c r="T101" s="21">
        <f t="shared" si="91"/>
        <v>0</v>
      </c>
      <c r="U101" s="21">
        <f t="shared" si="91"/>
        <v>0</v>
      </c>
      <c r="V101" s="21">
        <f t="shared" si="91"/>
        <v>39500</v>
      </c>
      <c r="W101" s="21">
        <f t="shared" si="91"/>
        <v>45500</v>
      </c>
      <c r="X101" s="21">
        <f t="shared" si="91"/>
        <v>0</v>
      </c>
      <c r="Y101" s="21">
        <f t="shared" si="91"/>
        <v>0</v>
      </c>
      <c r="Z101" s="21">
        <f t="shared" si="91"/>
        <v>0</v>
      </c>
      <c r="AA101" s="21">
        <f t="shared" si="91"/>
        <v>39500</v>
      </c>
      <c r="AB101" s="21">
        <f t="shared" si="56"/>
        <v>0</v>
      </c>
      <c r="AC101" s="21">
        <f aca="true" t="shared" si="92" ref="AC101:AM101">SUM(AC102:AC117)</f>
        <v>19634340</v>
      </c>
      <c r="AD101" s="21">
        <f t="shared" si="92"/>
        <v>18679340</v>
      </c>
      <c r="AE101" s="21">
        <f t="shared" si="92"/>
        <v>1990500</v>
      </c>
      <c r="AF101" s="21">
        <f t="shared" si="92"/>
        <v>2611270</v>
      </c>
      <c r="AG101" s="21">
        <f t="shared" si="92"/>
        <v>955000</v>
      </c>
      <c r="AH101" s="21">
        <f t="shared" si="92"/>
        <v>42196162.15</v>
      </c>
      <c r="AI101" s="21">
        <f t="shared" si="92"/>
        <v>28458884</v>
      </c>
      <c r="AJ101" s="21">
        <f t="shared" si="92"/>
        <v>267378.15</v>
      </c>
      <c r="AK101" s="21">
        <f t="shared" si="92"/>
        <v>0</v>
      </c>
      <c r="AL101" s="21">
        <f t="shared" si="92"/>
        <v>0</v>
      </c>
      <c r="AM101" s="21">
        <f t="shared" si="92"/>
        <v>41928784</v>
      </c>
      <c r="AN101" s="21">
        <f t="shared" si="58"/>
        <v>61830502.15</v>
      </c>
    </row>
    <row r="102" spans="1:40" ht="47.25" customHeight="1">
      <c r="A102" s="16" t="s">
        <v>247</v>
      </c>
      <c r="B102" s="16" t="s">
        <v>21</v>
      </c>
      <c r="C102" s="16" t="s">
        <v>20</v>
      </c>
      <c r="D102" s="2" t="s">
        <v>22</v>
      </c>
      <c r="E102" s="19">
        <v>2886100</v>
      </c>
      <c r="F102" s="20">
        <v>2886100</v>
      </c>
      <c r="G102" s="20">
        <v>1990500</v>
      </c>
      <c r="H102" s="20">
        <v>91270</v>
      </c>
      <c r="I102" s="20">
        <v>0</v>
      </c>
      <c r="J102" s="19">
        <v>90000</v>
      </c>
      <c r="K102" s="20">
        <v>0</v>
      </c>
      <c r="L102" s="20">
        <v>90000</v>
      </c>
      <c r="M102" s="20">
        <v>0</v>
      </c>
      <c r="N102" s="20">
        <v>0</v>
      </c>
      <c r="O102" s="20">
        <v>0</v>
      </c>
      <c r="P102" s="19">
        <v>2976100</v>
      </c>
      <c r="Q102" s="19">
        <f>R102</f>
        <v>0</v>
      </c>
      <c r="R102" s="20"/>
      <c r="S102" s="20"/>
      <c r="T102" s="20"/>
      <c r="U102" s="20"/>
      <c r="V102" s="19">
        <f aca="true" t="shared" si="93" ref="V102:V116">X102+AA102</f>
        <v>0</v>
      </c>
      <c r="W102" s="20"/>
      <c r="X102" s="20"/>
      <c r="Y102" s="20"/>
      <c r="Z102" s="20"/>
      <c r="AA102" s="20"/>
      <c r="AB102" s="19">
        <f t="shared" si="56"/>
        <v>0</v>
      </c>
      <c r="AC102" s="19">
        <f>AD102</f>
        <v>2886100</v>
      </c>
      <c r="AD102" s="20">
        <f aca="true" t="shared" si="94" ref="AD102:AG103">F102+R102</f>
        <v>2886100</v>
      </c>
      <c r="AE102" s="20">
        <f t="shared" si="94"/>
        <v>1990500</v>
      </c>
      <c r="AF102" s="20">
        <f t="shared" si="94"/>
        <v>91270</v>
      </c>
      <c r="AG102" s="20">
        <f t="shared" si="94"/>
        <v>0</v>
      </c>
      <c r="AH102" s="19">
        <f aca="true" t="shared" si="95" ref="AH102:AH116">AJ102+AM102</f>
        <v>90000</v>
      </c>
      <c r="AI102" s="20">
        <f aca="true" t="shared" si="96" ref="AI102:AM103">K102+W102</f>
        <v>0</v>
      </c>
      <c r="AJ102" s="20">
        <f t="shared" si="96"/>
        <v>90000</v>
      </c>
      <c r="AK102" s="20">
        <f t="shared" si="96"/>
        <v>0</v>
      </c>
      <c r="AL102" s="20">
        <f t="shared" si="96"/>
        <v>0</v>
      </c>
      <c r="AM102" s="20">
        <f t="shared" si="96"/>
        <v>0</v>
      </c>
      <c r="AN102" s="19">
        <f t="shared" si="58"/>
        <v>2976100</v>
      </c>
    </row>
    <row r="103" spans="1:40" s="10" customFormat="1" ht="47.25" customHeight="1">
      <c r="A103" s="16" t="s">
        <v>318</v>
      </c>
      <c r="B103" s="16" t="s">
        <v>319</v>
      </c>
      <c r="C103" s="16" t="s">
        <v>249</v>
      </c>
      <c r="D103" s="2" t="s">
        <v>320</v>
      </c>
      <c r="E103" s="19">
        <v>166000</v>
      </c>
      <c r="F103" s="20">
        <v>166000</v>
      </c>
      <c r="G103" s="20">
        <v>0</v>
      </c>
      <c r="H103" s="20">
        <v>0</v>
      </c>
      <c r="I103" s="20">
        <v>0</v>
      </c>
      <c r="J103" s="19">
        <v>517000</v>
      </c>
      <c r="K103" s="20">
        <v>517000</v>
      </c>
      <c r="L103" s="20">
        <v>0</v>
      </c>
      <c r="M103" s="20">
        <v>0</v>
      </c>
      <c r="N103" s="20">
        <v>0</v>
      </c>
      <c r="O103" s="20">
        <v>517000</v>
      </c>
      <c r="P103" s="19">
        <v>683000</v>
      </c>
      <c r="Q103" s="19">
        <f>R103</f>
        <v>0</v>
      </c>
      <c r="R103" s="20"/>
      <c r="S103" s="20"/>
      <c r="T103" s="20"/>
      <c r="U103" s="20"/>
      <c r="V103" s="19">
        <f t="shared" si="93"/>
        <v>0</v>
      </c>
      <c r="W103" s="20"/>
      <c r="X103" s="20"/>
      <c r="Y103" s="20"/>
      <c r="Z103" s="20"/>
      <c r="AA103" s="20"/>
      <c r="AB103" s="19">
        <f t="shared" si="56"/>
        <v>0</v>
      </c>
      <c r="AC103" s="19">
        <f>AD103</f>
        <v>166000</v>
      </c>
      <c r="AD103" s="20">
        <f t="shared" si="94"/>
        <v>166000</v>
      </c>
      <c r="AE103" s="20">
        <f t="shared" si="94"/>
        <v>0</v>
      </c>
      <c r="AF103" s="20">
        <f t="shared" si="94"/>
        <v>0</v>
      </c>
      <c r="AG103" s="20">
        <f t="shared" si="94"/>
        <v>0</v>
      </c>
      <c r="AH103" s="19">
        <f>AJ103+AM103</f>
        <v>517000</v>
      </c>
      <c r="AI103" s="20">
        <f t="shared" si="96"/>
        <v>517000</v>
      </c>
      <c r="AJ103" s="20">
        <f t="shared" si="96"/>
        <v>0</v>
      </c>
      <c r="AK103" s="20">
        <f t="shared" si="96"/>
        <v>0</v>
      </c>
      <c r="AL103" s="20">
        <f t="shared" si="96"/>
        <v>0</v>
      </c>
      <c r="AM103" s="20">
        <f t="shared" si="96"/>
        <v>517000</v>
      </c>
      <c r="AN103" s="19">
        <f>AC103+AH103</f>
        <v>683000</v>
      </c>
    </row>
    <row r="104" spans="1:40" ht="30.75" customHeight="1">
      <c r="A104" s="16" t="s">
        <v>248</v>
      </c>
      <c r="B104" s="16" t="s">
        <v>250</v>
      </c>
      <c r="C104" s="16" t="s">
        <v>249</v>
      </c>
      <c r="D104" s="2" t="s">
        <v>251</v>
      </c>
      <c r="E104" s="19">
        <v>0</v>
      </c>
      <c r="F104" s="20">
        <v>0</v>
      </c>
      <c r="G104" s="20">
        <v>0</v>
      </c>
      <c r="H104" s="20">
        <v>0</v>
      </c>
      <c r="I104" s="20">
        <v>0</v>
      </c>
      <c r="J104" s="19">
        <v>1740000</v>
      </c>
      <c r="K104" s="20">
        <v>1740000</v>
      </c>
      <c r="L104" s="20">
        <v>0</v>
      </c>
      <c r="M104" s="20">
        <v>0</v>
      </c>
      <c r="N104" s="20">
        <v>0</v>
      </c>
      <c r="O104" s="20">
        <v>1740000</v>
      </c>
      <c r="P104" s="19">
        <v>1740000</v>
      </c>
      <c r="Q104" s="19">
        <f>R104</f>
        <v>0</v>
      </c>
      <c r="R104" s="20"/>
      <c r="S104" s="20"/>
      <c r="T104" s="20"/>
      <c r="U104" s="20"/>
      <c r="V104" s="19">
        <f t="shared" si="93"/>
        <v>0</v>
      </c>
      <c r="W104" s="20"/>
      <c r="X104" s="20"/>
      <c r="Y104" s="20"/>
      <c r="Z104" s="20"/>
      <c r="AA104" s="20"/>
      <c r="AB104" s="19">
        <f t="shared" si="56"/>
        <v>0</v>
      </c>
      <c r="AC104" s="19">
        <f>AD104</f>
        <v>0</v>
      </c>
      <c r="AD104" s="20">
        <f aca="true" t="shared" si="97" ref="AD104:AD116">F104+R104</f>
        <v>0</v>
      </c>
      <c r="AE104" s="20">
        <f aca="true" t="shared" si="98" ref="AE104:AE116">G104+S104</f>
        <v>0</v>
      </c>
      <c r="AF104" s="20">
        <f aca="true" t="shared" si="99" ref="AF104:AF116">H104+T104</f>
        <v>0</v>
      </c>
      <c r="AG104" s="20">
        <f aca="true" t="shared" si="100" ref="AG104:AG116">I104+U104</f>
        <v>0</v>
      </c>
      <c r="AH104" s="19">
        <f t="shared" si="95"/>
        <v>1740000</v>
      </c>
      <c r="AI104" s="20">
        <f aca="true" t="shared" si="101" ref="AI104:AI116">K104+W104</f>
        <v>1740000</v>
      </c>
      <c r="AJ104" s="20">
        <f aca="true" t="shared" si="102" ref="AJ104:AJ116">L104+X104</f>
        <v>0</v>
      </c>
      <c r="AK104" s="20">
        <f aca="true" t="shared" si="103" ref="AK104:AK116">M104+Y104</f>
        <v>0</v>
      </c>
      <c r="AL104" s="20">
        <f aca="true" t="shared" si="104" ref="AL104:AL116">N104+Z104</f>
        <v>0</v>
      </c>
      <c r="AM104" s="20">
        <f aca="true" t="shared" si="105" ref="AM104:AM116">O104+AA104</f>
        <v>1740000</v>
      </c>
      <c r="AN104" s="19">
        <f t="shared" si="58"/>
        <v>1740000</v>
      </c>
    </row>
    <row r="105" spans="1:40" ht="44.25" customHeight="1">
      <c r="A105" s="16" t="s">
        <v>252</v>
      </c>
      <c r="B105" s="16" t="s">
        <v>253</v>
      </c>
      <c r="C105" s="16" t="s">
        <v>249</v>
      </c>
      <c r="D105" s="2" t="s">
        <v>254</v>
      </c>
      <c r="E105" s="19">
        <v>31200</v>
      </c>
      <c r="F105" s="20">
        <v>31200</v>
      </c>
      <c r="G105" s="20">
        <v>0</v>
      </c>
      <c r="H105" s="20">
        <v>0</v>
      </c>
      <c r="I105" s="20">
        <v>0</v>
      </c>
      <c r="J105" s="19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19">
        <v>31200</v>
      </c>
      <c r="Q105" s="19">
        <f>R105</f>
        <v>0</v>
      </c>
      <c r="R105" s="20"/>
      <c r="S105" s="20"/>
      <c r="T105" s="20"/>
      <c r="U105" s="20"/>
      <c r="V105" s="19">
        <f t="shared" si="93"/>
        <v>0</v>
      </c>
      <c r="W105" s="20"/>
      <c r="X105" s="20"/>
      <c r="Y105" s="20"/>
      <c r="Z105" s="20"/>
      <c r="AA105" s="20"/>
      <c r="AB105" s="19">
        <f t="shared" si="56"/>
        <v>0</v>
      </c>
      <c r="AC105" s="19">
        <f>AD105</f>
        <v>31200</v>
      </c>
      <c r="AD105" s="20">
        <f t="shared" si="97"/>
        <v>31200</v>
      </c>
      <c r="AE105" s="20">
        <f t="shared" si="98"/>
        <v>0</v>
      </c>
      <c r="AF105" s="20">
        <f t="shared" si="99"/>
        <v>0</v>
      </c>
      <c r="AG105" s="20">
        <f t="shared" si="100"/>
        <v>0</v>
      </c>
      <c r="AH105" s="19">
        <f t="shared" si="95"/>
        <v>0</v>
      </c>
      <c r="AI105" s="20">
        <f t="shared" si="101"/>
        <v>0</v>
      </c>
      <c r="AJ105" s="20">
        <f t="shared" si="102"/>
        <v>0</v>
      </c>
      <c r="AK105" s="20">
        <f t="shared" si="103"/>
        <v>0</v>
      </c>
      <c r="AL105" s="20">
        <f t="shared" si="104"/>
        <v>0</v>
      </c>
      <c r="AM105" s="20">
        <f t="shared" si="105"/>
        <v>0</v>
      </c>
      <c r="AN105" s="19">
        <f t="shared" si="58"/>
        <v>31200</v>
      </c>
    </row>
    <row r="106" spans="1:40" ht="39" customHeight="1">
      <c r="A106" s="16" t="s">
        <v>255</v>
      </c>
      <c r="B106" s="16" t="s">
        <v>256</v>
      </c>
      <c r="C106" s="16" t="s">
        <v>249</v>
      </c>
      <c r="D106" s="2" t="s">
        <v>257</v>
      </c>
      <c r="E106" s="19">
        <v>1828190</v>
      </c>
      <c r="F106" s="20">
        <v>873190</v>
      </c>
      <c r="G106" s="20">
        <v>0</v>
      </c>
      <c r="H106" s="20">
        <v>0</v>
      </c>
      <c r="I106" s="20">
        <v>955000</v>
      </c>
      <c r="J106" s="19">
        <v>181060</v>
      </c>
      <c r="K106" s="20">
        <v>181060</v>
      </c>
      <c r="L106" s="20">
        <v>0</v>
      </c>
      <c r="M106" s="20">
        <v>0</v>
      </c>
      <c r="N106" s="20">
        <v>0</v>
      </c>
      <c r="O106" s="20">
        <v>181060</v>
      </c>
      <c r="P106" s="19">
        <v>2009250</v>
      </c>
      <c r="Q106" s="19">
        <f>R106+U106</f>
        <v>0</v>
      </c>
      <c r="R106" s="20"/>
      <c r="S106" s="20"/>
      <c r="T106" s="20"/>
      <c r="U106" s="20"/>
      <c r="V106" s="19">
        <f t="shared" si="93"/>
        <v>0</v>
      </c>
      <c r="W106" s="20"/>
      <c r="X106" s="20"/>
      <c r="Y106" s="20"/>
      <c r="Z106" s="20"/>
      <c r="AA106" s="20"/>
      <c r="AB106" s="19">
        <f t="shared" si="56"/>
        <v>0</v>
      </c>
      <c r="AC106" s="19">
        <f>AD106+AG106</f>
        <v>1828190</v>
      </c>
      <c r="AD106" s="20">
        <f t="shared" si="97"/>
        <v>873190</v>
      </c>
      <c r="AE106" s="20">
        <f t="shared" si="98"/>
        <v>0</v>
      </c>
      <c r="AF106" s="20">
        <f t="shared" si="99"/>
        <v>0</v>
      </c>
      <c r="AG106" s="20">
        <f t="shared" si="100"/>
        <v>955000</v>
      </c>
      <c r="AH106" s="19">
        <f t="shared" si="95"/>
        <v>181060</v>
      </c>
      <c r="AI106" s="20">
        <f t="shared" si="101"/>
        <v>181060</v>
      </c>
      <c r="AJ106" s="20">
        <f t="shared" si="102"/>
        <v>0</v>
      </c>
      <c r="AK106" s="20">
        <f t="shared" si="103"/>
        <v>0</v>
      </c>
      <c r="AL106" s="20">
        <f t="shared" si="104"/>
        <v>0</v>
      </c>
      <c r="AM106" s="20">
        <f t="shared" si="105"/>
        <v>181060</v>
      </c>
      <c r="AN106" s="19">
        <f t="shared" si="58"/>
        <v>2009250</v>
      </c>
    </row>
    <row r="107" spans="1:40" ht="26.25" customHeight="1">
      <c r="A107" s="16" t="s">
        <v>258</v>
      </c>
      <c r="B107" s="16" t="s">
        <v>259</v>
      </c>
      <c r="C107" s="16" t="s">
        <v>249</v>
      </c>
      <c r="D107" s="2" t="s">
        <v>260</v>
      </c>
      <c r="E107" s="19">
        <v>10760450</v>
      </c>
      <c r="F107" s="20">
        <v>10760450</v>
      </c>
      <c r="G107" s="20">
        <v>0</v>
      </c>
      <c r="H107" s="20">
        <v>2520000</v>
      </c>
      <c r="I107" s="20">
        <v>0</v>
      </c>
      <c r="J107" s="19">
        <v>4251032</v>
      </c>
      <c r="K107" s="20">
        <v>4251032</v>
      </c>
      <c r="L107" s="20">
        <v>0</v>
      </c>
      <c r="M107" s="20">
        <v>0</v>
      </c>
      <c r="N107" s="20">
        <v>0</v>
      </c>
      <c r="O107" s="20">
        <v>4251032</v>
      </c>
      <c r="P107" s="19">
        <v>15011482</v>
      </c>
      <c r="Q107" s="19">
        <f aca="true" t="shared" si="106" ref="Q107:Q116">R107</f>
        <v>0</v>
      </c>
      <c r="R107" s="20"/>
      <c r="S107" s="20"/>
      <c r="T107" s="20"/>
      <c r="U107" s="20"/>
      <c r="V107" s="19">
        <f t="shared" si="93"/>
        <v>0</v>
      </c>
      <c r="W107" s="20"/>
      <c r="X107" s="20"/>
      <c r="Y107" s="20"/>
      <c r="Z107" s="20"/>
      <c r="AA107" s="20"/>
      <c r="AB107" s="19">
        <f t="shared" si="56"/>
        <v>0</v>
      </c>
      <c r="AC107" s="19">
        <f aca="true" t="shared" si="107" ref="AC107:AC116">AD107</f>
        <v>10760450</v>
      </c>
      <c r="AD107" s="20">
        <f t="shared" si="97"/>
        <v>10760450</v>
      </c>
      <c r="AE107" s="20">
        <f t="shared" si="98"/>
        <v>0</v>
      </c>
      <c r="AF107" s="20">
        <f t="shared" si="99"/>
        <v>2520000</v>
      </c>
      <c r="AG107" s="20">
        <f t="shared" si="100"/>
        <v>0</v>
      </c>
      <c r="AH107" s="19">
        <f t="shared" si="95"/>
        <v>4251032</v>
      </c>
      <c r="AI107" s="20">
        <f t="shared" si="101"/>
        <v>4251032</v>
      </c>
      <c r="AJ107" s="20">
        <f t="shared" si="102"/>
        <v>0</v>
      </c>
      <c r="AK107" s="20">
        <f t="shared" si="103"/>
        <v>0</v>
      </c>
      <c r="AL107" s="20">
        <f t="shared" si="104"/>
        <v>0</v>
      </c>
      <c r="AM107" s="20">
        <f t="shared" si="105"/>
        <v>4251032</v>
      </c>
      <c r="AN107" s="19">
        <f t="shared" si="58"/>
        <v>15011482</v>
      </c>
    </row>
    <row r="108" spans="1:40" s="23" customFormat="1" ht="26.25" customHeight="1">
      <c r="A108" s="32" t="s">
        <v>338</v>
      </c>
      <c r="B108" s="32" t="s">
        <v>339</v>
      </c>
      <c r="C108" s="28" t="s">
        <v>340</v>
      </c>
      <c r="D108" s="29" t="s">
        <v>341</v>
      </c>
      <c r="E108" s="19">
        <v>7000</v>
      </c>
      <c r="F108" s="20">
        <v>7000</v>
      </c>
      <c r="G108" s="20">
        <v>0</v>
      </c>
      <c r="H108" s="20">
        <v>0</v>
      </c>
      <c r="I108" s="20">
        <v>0</v>
      </c>
      <c r="J108" s="19">
        <v>10000</v>
      </c>
      <c r="K108" s="20">
        <v>0</v>
      </c>
      <c r="L108" s="20">
        <v>0</v>
      </c>
      <c r="M108" s="20">
        <v>0</v>
      </c>
      <c r="N108" s="20">
        <v>0</v>
      </c>
      <c r="O108" s="20">
        <v>10000</v>
      </c>
      <c r="P108" s="19">
        <v>17000</v>
      </c>
      <c r="Q108" s="19">
        <f t="shared" si="106"/>
        <v>6000</v>
      </c>
      <c r="R108" s="20">
        <v>6000</v>
      </c>
      <c r="S108" s="20"/>
      <c r="T108" s="20"/>
      <c r="U108" s="20"/>
      <c r="V108" s="19">
        <f t="shared" si="93"/>
        <v>-6000</v>
      </c>
      <c r="W108" s="20"/>
      <c r="X108" s="20"/>
      <c r="Y108" s="20"/>
      <c r="Z108" s="20"/>
      <c r="AA108" s="20">
        <v>-6000</v>
      </c>
      <c r="AB108" s="19">
        <f t="shared" si="56"/>
        <v>0</v>
      </c>
      <c r="AC108" s="19">
        <f t="shared" si="107"/>
        <v>13000</v>
      </c>
      <c r="AD108" s="20">
        <f t="shared" si="97"/>
        <v>13000</v>
      </c>
      <c r="AE108" s="20">
        <f t="shared" si="98"/>
        <v>0</v>
      </c>
      <c r="AF108" s="20">
        <f t="shared" si="99"/>
        <v>0</v>
      </c>
      <c r="AG108" s="20">
        <f t="shared" si="100"/>
        <v>0</v>
      </c>
      <c r="AH108" s="19">
        <f>AJ108+AM108</f>
        <v>4000</v>
      </c>
      <c r="AI108" s="20">
        <f>K108+W108</f>
        <v>0</v>
      </c>
      <c r="AJ108" s="20">
        <f>L108+X108</f>
        <v>0</v>
      </c>
      <c r="AK108" s="20">
        <f>M108+Y108</f>
        <v>0</v>
      </c>
      <c r="AL108" s="20">
        <f>N108+Z108</f>
        <v>0</v>
      </c>
      <c r="AM108" s="20">
        <f>O108+AA108</f>
        <v>4000</v>
      </c>
      <c r="AN108" s="19">
        <f>AC108+AH108</f>
        <v>17000</v>
      </c>
    </row>
    <row r="109" spans="1:40" ht="27.75" customHeight="1">
      <c r="A109" s="16" t="s">
        <v>261</v>
      </c>
      <c r="B109" s="16" t="s">
        <v>263</v>
      </c>
      <c r="C109" s="16" t="s">
        <v>262</v>
      </c>
      <c r="D109" s="2" t="s">
        <v>264</v>
      </c>
      <c r="E109" s="19">
        <v>0</v>
      </c>
      <c r="F109" s="20">
        <v>0</v>
      </c>
      <c r="G109" s="20">
        <v>0</v>
      </c>
      <c r="H109" s="20">
        <v>0</v>
      </c>
      <c r="I109" s="20">
        <v>0</v>
      </c>
      <c r="J109" s="19">
        <v>6237000</v>
      </c>
      <c r="K109" s="20">
        <v>6237000</v>
      </c>
      <c r="L109" s="20">
        <v>0</v>
      </c>
      <c r="M109" s="20">
        <v>0</v>
      </c>
      <c r="N109" s="20">
        <v>0</v>
      </c>
      <c r="O109" s="20">
        <v>6237000</v>
      </c>
      <c r="P109" s="19">
        <v>6237000</v>
      </c>
      <c r="Q109" s="19">
        <f t="shared" si="106"/>
        <v>0</v>
      </c>
      <c r="R109" s="20"/>
      <c r="S109" s="20"/>
      <c r="T109" s="20"/>
      <c r="U109" s="20"/>
      <c r="V109" s="19">
        <f t="shared" si="93"/>
        <v>45500</v>
      </c>
      <c r="W109" s="20">
        <v>45500</v>
      </c>
      <c r="X109" s="20"/>
      <c r="Y109" s="20"/>
      <c r="Z109" s="20"/>
      <c r="AA109" s="20">
        <v>45500</v>
      </c>
      <c r="AB109" s="19">
        <f t="shared" si="56"/>
        <v>45500</v>
      </c>
      <c r="AC109" s="19">
        <f t="shared" si="107"/>
        <v>0</v>
      </c>
      <c r="AD109" s="20">
        <f t="shared" si="97"/>
        <v>0</v>
      </c>
      <c r="AE109" s="20">
        <f t="shared" si="98"/>
        <v>0</v>
      </c>
      <c r="AF109" s="20">
        <f t="shared" si="99"/>
        <v>0</v>
      </c>
      <c r="AG109" s="20">
        <f t="shared" si="100"/>
        <v>0</v>
      </c>
      <c r="AH109" s="19">
        <f t="shared" si="95"/>
        <v>6282500</v>
      </c>
      <c r="AI109" s="20">
        <f t="shared" si="101"/>
        <v>6282500</v>
      </c>
      <c r="AJ109" s="20">
        <f t="shared" si="102"/>
        <v>0</v>
      </c>
      <c r="AK109" s="20">
        <f t="shared" si="103"/>
        <v>0</v>
      </c>
      <c r="AL109" s="20">
        <f t="shared" si="104"/>
        <v>0</v>
      </c>
      <c r="AM109" s="20">
        <f t="shared" si="105"/>
        <v>6282500</v>
      </c>
      <c r="AN109" s="19">
        <f t="shared" si="58"/>
        <v>6282500</v>
      </c>
    </row>
    <row r="110" spans="1:40" ht="32.25" customHeight="1">
      <c r="A110" s="16" t="s">
        <v>265</v>
      </c>
      <c r="B110" s="16" t="s">
        <v>266</v>
      </c>
      <c r="C110" s="16" t="s">
        <v>262</v>
      </c>
      <c r="D110" s="2" t="s">
        <v>267</v>
      </c>
      <c r="E110" s="19">
        <v>0</v>
      </c>
      <c r="F110" s="20">
        <v>0</v>
      </c>
      <c r="G110" s="20">
        <v>0</v>
      </c>
      <c r="H110" s="20">
        <v>0</v>
      </c>
      <c r="I110" s="20">
        <v>0</v>
      </c>
      <c r="J110" s="19">
        <v>770000</v>
      </c>
      <c r="K110" s="20">
        <v>770000</v>
      </c>
      <c r="L110" s="20">
        <v>0</v>
      </c>
      <c r="M110" s="20">
        <v>0</v>
      </c>
      <c r="N110" s="20">
        <v>0</v>
      </c>
      <c r="O110" s="20">
        <v>770000</v>
      </c>
      <c r="P110" s="19">
        <v>770000</v>
      </c>
      <c r="Q110" s="19">
        <f t="shared" si="106"/>
        <v>0</v>
      </c>
      <c r="R110" s="20"/>
      <c r="S110" s="20"/>
      <c r="T110" s="20"/>
      <c r="U110" s="20"/>
      <c r="V110" s="19">
        <f t="shared" si="93"/>
        <v>0</v>
      </c>
      <c r="W110" s="20"/>
      <c r="X110" s="20"/>
      <c r="Y110" s="20"/>
      <c r="Z110" s="20"/>
      <c r="AA110" s="20"/>
      <c r="AB110" s="19">
        <f t="shared" si="56"/>
        <v>0</v>
      </c>
      <c r="AC110" s="19">
        <f t="shared" si="107"/>
        <v>0</v>
      </c>
      <c r="AD110" s="20">
        <f t="shared" si="97"/>
        <v>0</v>
      </c>
      <c r="AE110" s="20">
        <f t="shared" si="98"/>
        <v>0</v>
      </c>
      <c r="AF110" s="20">
        <f t="shared" si="99"/>
        <v>0</v>
      </c>
      <c r="AG110" s="20">
        <f t="shared" si="100"/>
        <v>0</v>
      </c>
      <c r="AH110" s="19">
        <f t="shared" si="95"/>
        <v>770000</v>
      </c>
      <c r="AI110" s="20">
        <f t="shared" si="101"/>
        <v>770000</v>
      </c>
      <c r="AJ110" s="20">
        <f t="shared" si="102"/>
        <v>0</v>
      </c>
      <c r="AK110" s="20">
        <f t="shared" si="103"/>
        <v>0</v>
      </c>
      <c r="AL110" s="20">
        <f t="shared" si="104"/>
        <v>0</v>
      </c>
      <c r="AM110" s="20">
        <f t="shared" si="105"/>
        <v>770000</v>
      </c>
      <c r="AN110" s="19">
        <f t="shared" si="58"/>
        <v>770000</v>
      </c>
    </row>
    <row r="111" spans="1:40" ht="29.25" customHeight="1">
      <c r="A111" s="16" t="s">
        <v>268</v>
      </c>
      <c r="B111" s="16" t="s">
        <v>269</v>
      </c>
      <c r="C111" s="16" t="s">
        <v>262</v>
      </c>
      <c r="D111" s="2" t="s">
        <v>270</v>
      </c>
      <c r="E111" s="19">
        <v>0</v>
      </c>
      <c r="F111" s="20">
        <v>0</v>
      </c>
      <c r="G111" s="20">
        <v>0</v>
      </c>
      <c r="H111" s="20">
        <v>0</v>
      </c>
      <c r="I111" s="20">
        <v>0</v>
      </c>
      <c r="J111" s="19">
        <v>502000</v>
      </c>
      <c r="K111" s="20">
        <v>502000</v>
      </c>
      <c r="L111" s="20">
        <v>0</v>
      </c>
      <c r="M111" s="20">
        <v>0</v>
      </c>
      <c r="N111" s="20">
        <v>0</v>
      </c>
      <c r="O111" s="20">
        <v>502000</v>
      </c>
      <c r="P111" s="19">
        <v>502000</v>
      </c>
      <c r="Q111" s="19">
        <f t="shared" si="106"/>
        <v>0</v>
      </c>
      <c r="R111" s="20"/>
      <c r="S111" s="20"/>
      <c r="T111" s="20"/>
      <c r="U111" s="20"/>
      <c r="V111" s="19">
        <f t="shared" si="93"/>
        <v>0</v>
      </c>
      <c r="W111" s="20"/>
      <c r="X111" s="20"/>
      <c r="Y111" s="20"/>
      <c r="Z111" s="20"/>
      <c r="AA111" s="20"/>
      <c r="AB111" s="19">
        <f t="shared" si="56"/>
        <v>0</v>
      </c>
      <c r="AC111" s="19">
        <f t="shared" si="107"/>
        <v>0</v>
      </c>
      <c r="AD111" s="20">
        <f t="shared" si="97"/>
        <v>0</v>
      </c>
      <c r="AE111" s="20">
        <f t="shared" si="98"/>
        <v>0</v>
      </c>
      <c r="AF111" s="20">
        <f t="shared" si="99"/>
        <v>0</v>
      </c>
      <c r="AG111" s="20">
        <f t="shared" si="100"/>
        <v>0</v>
      </c>
      <c r="AH111" s="19">
        <f t="shared" si="95"/>
        <v>502000</v>
      </c>
      <c r="AI111" s="20">
        <f t="shared" si="101"/>
        <v>502000</v>
      </c>
      <c r="AJ111" s="20">
        <f t="shared" si="102"/>
        <v>0</v>
      </c>
      <c r="AK111" s="20">
        <f t="shared" si="103"/>
        <v>0</v>
      </c>
      <c r="AL111" s="20">
        <f t="shared" si="104"/>
        <v>0</v>
      </c>
      <c r="AM111" s="20">
        <f t="shared" si="105"/>
        <v>502000</v>
      </c>
      <c r="AN111" s="19">
        <f t="shared" si="58"/>
        <v>502000</v>
      </c>
    </row>
    <row r="112" spans="1:40" ht="33" customHeight="1">
      <c r="A112" s="16" t="s">
        <v>271</v>
      </c>
      <c r="B112" s="16" t="s">
        <v>272</v>
      </c>
      <c r="C112" s="16" t="s">
        <v>262</v>
      </c>
      <c r="D112" s="2" t="s">
        <v>305</v>
      </c>
      <c r="E112" s="19">
        <v>0</v>
      </c>
      <c r="F112" s="20">
        <v>0</v>
      </c>
      <c r="G112" s="20">
        <v>0</v>
      </c>
      <c r="H112" s="20">
        <v>0</v>
      </c>
      <c r="I112" s="20">
        <v>0</v>
      </c>
      <c r="J112" s="19">
        <v>4199872</v>
      </c>
      <c r="K112" s="20">
        <v>4199872</v>
      </c>
      <c r="L112" s="20">
        <v>0</v>
      </c>
      <c r="M112" s="20">
        <v>0</v>
      </c>
      <c r="N112" s="20">
        <v>0</v>
      </c>
      <c r="O112" s="20">
        <v>4199872</v>
      </c>
      <c r="P112" s="19">
        <v>4199872</v>
      </c>
      <c r="Q112" s="19">
        <f t="shared" si="106"/>
        <v>0</v>
      </c>
      <c r="R112" s="20"/>
      <c r="S112" s="20"/>
      <c r="T112" s="20"/>
      <c r="U112" s="20"/>
      <c r="V112" s="19">
        <f t="shared" si="93"/>
        <v>0</v>
      </c>
      <c r="W112" s="20"/>
      <c r="X112" s="20"/>
      <c r="Y112" s="20"/>
      <c r="Z112" s="20"/>
      <c r="AA112" s="20"/>
      <c r="AB112" s="19">
        <f t="shared" si="56"/>
        <v>0</v>
      </c>
      <c r="AC112" s="19">
        <f t="shared" si="107"/>
        <v>0</v>
      </c>
      <c r="AD112" s="20">
        <f t="shared" si="97"/>
        <v>0</v>
      </c>
      <c r="AE112" s="20">
        <f t="shared" si="98"/>
        <v>0</v>
      </c>
      <c r="AF112" s="20">
        <f t="shared" si="99"/>
        <v>0</v>
      </c>
      <c r="AG112" s="20">
        <f t="shared" si="100"/>
        <v>0</v>
      </c>
      <c r="AH112" s="19">
        <f t="shared" si="95"/>
        <v>4199872</v>
      </c>
      <c r="AI112" s="20">
        <f t="shared" si="101"/>
        <v>4199872</v>
      </c>
      <c r="AJ112" s="20">
        <f t="shared" si="102"/>
        <v>0</v>
      </c>
      <c r="AK112" s="20">
        <f t="shared" si="103"/>
        <v>0</v>
      </c>
      <c r="AL112" s="20">
        <f t="shared" si="104"/>
        <v>0</v>
      </c>
      <c r="AM112" s="20">
        <f t="shared" si="105"/>
        <v>4199872</v>
      </c>
      <c r="AN112" s="19">
        <f t="shared" si="58"/>
        <v>4199872</v>
      </c>
    </row>
    <row r="113" spans="1:40" ht="42" customHeight="1">
      <c r="A113" s="16" t="s">
        <v>273</v>
      </c>
      <c r="B113" s="16" t="s">
        <v>274</v>
      </c>
      <c r="C113" s="16" t="s">
        <v>42</v>
      </c>
      <c r="D113" s="2" t="s">
        <v>275</v>
      </c>
      <c r="E113" s="19">
        <v>0</v>
      </c>
      <c r="F113" s="20">
        <v>0</v>
      </c>
      <c r="G113" s="20">
        <v>0</v>
      </c>
      <c r="H113" s="20">
        <v>0</v>
      </c>
      <c r="I113" s="20">
        <v>0</v>
      </c>
      <c r="J113" s="19">
        <v>4035420</v>
      </c>
      <c r="K113" s="20">
        <v>4035420</v>
      </c>
      <c r="L113" s="20">
        <v>0</v>
      </c>
      <c r="M113" s="20">
        <v>0</v>
      </c>
      <c r="N113" s="20">
        <v>0</v>
      </c>
      <c r="O113" s="20">
        <v>4035420</v>
      </c>
      <c r="P113" s="19">
        <v>4035420</v>
      </c>
      <c r="Q113" s="19">
        <f t="shared" si="106"/>
        <v>0</v>
      </c>
      <c r="R113" s="20"/>
      <c r="S113" s="20"/>
      <c r="T113" s="20"/>
      <c r="U113" s="20"/>
      <c r="V113" s="19">
        <f t="shared" si="93"/>
        <v>0</v>
      </c>
      <c r="W113" s="20"/>
      <c r="X113" s="20"/>
      <c r="Y113" s="20"/>
      <c r="Z113" s="20"/>
      <c r="AA113" s="20"/>
      <c r="AB113" s="19">
        <f t="shared" si="56"/>
        <v>0</v>
      </c>
      <c r="AC113" s="19">
        <f t="shared" si="107"/>
        <v>0</v>
      </c>
      <c r="AD113" s="20">
        <f t="shared" si="97"/>
        <v>0</v>
      </c>
      <c r="AE113" s="20">
        <f t="shared" si="98"/>
        <v>0</v>
      </c>
      <c r="AF113" s="20">
        <f t="shared" si="99"/>
        <v>0</v>
      </c>
      <c r="AG113" s="20">
        <f t="shared" si="100"/>
        <v>0</v>
      </c>
      <c r="AH113" s="19">
        <f t="shared" si="95"/>
        <v>4035420</v>
      </c>
      <c r="AI113" s="20">
        <f t="shared" si="101"/>
        <v>4035420</v>
      </c>
      <c r="AJ113" s="20">
        <f t="shared" si="102"/>
        <v>0</v>
      </c>
      <c r="AK113" s="20">
        <f t="shared" si="103"/>
        <v>0</v>
      </c>
      <c r="AL113" s="20">
        <f t="shared" si="104"/>
        <v>0</v>
      </c>
      <c r="AM113" s="20">
        <f t="shared" si="105"/>
        <v>4035420</v>
      </c>
      <c r="AN113" s="19">
        <f t="shared" si="58"/>
        <v>4035420</v>
      </c>
    </row>
    <row r="114" spans="1:40" ht="40.5" customHeight="1">
      <c r="A114" s="16" t="s">
        <v>276</v>
      </c>
      <c r="B114" s="16" t="s">
        <v>278</v>
      </c>
      <c r="C114" s="16" t="s">
        <v>277</v>
      </c>
      <c r="D114" s="2" t="s">
        <v>279</v>
      </c>
      <c r="E114" s="19">
        <v>3994900</v>
      </c>
      <c r="F114" s="20">
        <v>3994900</v>
      </c>
      <c r="G114" s="20">
        <v>0</v>
      </c>
      <c r="H114" s="20">
        <v>0</v>
      </c>
      <c r="I114" s="20">
        <v>0</v>
      </c>
      <c r="J114" s="19">
        <v>4540000</v>
      </c>
      <c r="K114" s="20">
        <v>4540000</v>
      </c>
      <c r="L114" s="20">
        <v>0</v>
      </c>
      <c r="M114" s="20">
        <v>0</v>
      </c>
      <c r="N114" s="20">
        <v>0</v>
      </c>
      <c r="O114" s="20">
        <v>4540000</v>
      </c>
      <c r="P114" s="19">
        <v>8534900</v>
      </c>
      <c r="Q114" s="19">
        <f t="shared" si="106"/>
        <v>-45500</v>
      </c>
      <c r="R114" s="20">
        <v>-45500</v>
      </c>
      <c r="S114" s="20"/>
      <c r="T114" s="20"/>
      <c r="U114" s="20"/>
      <c r="V114" s="19">
        <f t="shared" si="93"/>
        <v>0</v>
      </c>
      <c r="W114" s="20"/>
      <c r="X114" s="20"/>
      <c r="Y114" s="20"/>
      <c r="Z114" s="20"/>
      <c r="AA114" s="20"/>
      <c r="AB114" s="19">
        <f t="shared" si="56"/>
        <v>-45500</v>
      </c>
      <c r="AC114" s="19">
        <f t="shared" si="107"/>
        <v>3949400</v>
      </c>
      <c r="AD114" s="20">
        <f t="shared" si="97"/>
        <v>3949400</v>
      </c>
      <c r="AE114" s="20">
        <f t="shared" si="98"/>
        <v>0</v>
      </c>
      <c r="AF114" s="20">
        <f t="shared" si="99"/>
        <v>0</v>
      </c>
      <c r="AG114" s="20">
        <f t="shared" si="100"/>
        <v>0</v>
      </c>
      <c r="AH114" s="19">
        <f t="shared" si="95"/>
        <v>4540000</v>
      </c>
      <c r="AI114" s="20">
        <f t="shared" si="101"/>
        <v>4540000</v>
      </c>
      <c r="AJ114" s="20">
        <f t="shared" si="102"/>
        <v>0</v>
      </c>
      <c r="AK114" s="20">
        <f t="shared" si="103"/>
        <v>0</v>
      </c>
      <c r="AL114" s="20">
        <f t="shared" si="104"/>
        <v>0</v>
      </c>
      <c r="AM114" s="20">
        <f t="shared" si="105"/>
        <v>4540000</v>
      </c>
      <c r="AN114" s="19">
        <f t="shared" si="58"/>
        <v>8489400</v>
      </c>
    </row>
    <row r="115" spans="1:40" s="23" customFormat="1" ht="40.5" customHeight="1">
      <c r="A115" s="13" t="s">
        <v>334</v>
      </c>
      <c r="B115" s="13" t="s">
        <v>332</v>
      </c>
      <c r="C115" s="13" t="s">
        <v>277</v>
      </c>
      <c r="D115" s="18" t="s">
        <v>333</v>
      </c>
      <c r="E115" s="19">
        <v>0</v>
      </c>
      <c r="F115" s="20">
        <v>0</v>
      </c>
      <c r="G115" s="20">
        <v>0</v>
      </c>
      <c r="H115" s="20">
        <v>0</v>
      </c>
      <c r="I115" s="20">
        <v>0</v>
      </c>
      <c r="J115" s="19">
        <v>13465900</v>
      </c>
      <c r="K115" s="20">
        <v>0</v>
      </c>
      <c r="L115" s="20">
        <v>0</v>
      </c>
      <c r="M115" s="20">
        <v>0</v>
      </c>
      <c r="N115" s="20">
        <v>0</v>
      </c>
      <c r="O115" s="20">
        <v>13465900</v>
      </c>
      <c r="P115" s="19">
        <v>13465900</v>
      </c>
      <c r="Q115" s="19">
        <f t="shared" si="106"/>
        <v>0</v>
      </c>
      <c r="R115" s="20"/>
      <c r="S115" s="20"/>
      <c r="T115" s="20"/>
      <c r="U115" s="20"/>
      <c r="V115" s="19">
        <f t="shared" si="93"/>
        <v>0</v>
      </c>
      <c r="W115" s="20"/>
      <c r="X115" s="20"/>
      <c r="Y115" s="20"/>
      <c r="Z115" s="20"/>
      <c r="AA115" s="20"/>
      <c r="AB115" s="19">
        <f t="shared" si="56"/>
        <v>0</v>
      </c>
      <c r="AC115" s="19">
        <f t="shared" si="107"/>
        <v>0</v>
      </c>
      <c r="AD115" s="20">
        <f>F115+R115</f>
        <v>0</v>
      </c>
      <c r="AE115" s="20">
        <f>G115+S115</f>
        <v>0</v>
      </c>
      <c r="AF115" s="20">
        <f>H115+T115</f>
        <v>0</v>
      </c>
      <c r="AG115" s="20">
        <f>I115+U115</f>
        <v>0</v>
      </c>
      <c r="AH115" s="19">
        <f>AJ115+AM115</f>
        <v>13465900</v>
      </c>
      <c r="AI115" s="20">
        <f>K115+W115</f>
        <v>0</v>
      </c>
      <c r="AJ115" s="20">
        <f>L115+X115</f>
        <v>0</v>
      </c>
      <c r="AK115" s="20">
        <f>M115+Y115</f>
        <v>0</v>
      </c>
      <c r="AL115" s="20">
        <f>N115+Z115</f>
        <v>0</v>
      </c>
      <c r="AM115" s="20">
        <f>O115+AA115</f>
        <v>13465900</v>
      </c>
      <c r="AN115" s="19">
        <f>AC115+AH115</f>
        <v>13465900</v>
      </c>
    </row>
    <row r="116" spans="1:40" ht="46.5" customHeight="1">
      <c r="A116" s="16" t="s">
        <v>280</v>
      </c>
      <c r="B116" s="16" t="s">
        <v>282</v>
      </c>
      <c r="C116" s="16" t="s">
        <v>281</v>
      </c>
      <c r="D116" s="2" t="s">
        <v>283</v>
      </c>
      <c r="E116" s="19">
        <v>0</v>
      </c>
      <c r="F116" s="20">
        <v>0</v>
      </c>
      <c r="G116" s="20">
        <v>0</v>
      </c>
      <c r="H116" s="20">
        <v>0</v>
      </c>
      <c r="I116" s="20">
        <v>0</v>
      </c>
      <c r="J116" s="19">
        <v>177378.15</v>
      </c>
      <c r="K116" s="20">
        <v>0</v>
      </c>
      <c r="L116" s="20">
        <v>177378.15</v>
      </c>
      <c r="M116" s="20">
        <v>0</v>
      </c>
      <c r="N116" s="20">
        <v>0</v>
      </c>
      <c r="O116" s="20">
        <v>0</v>
      </c>
      <c r="P116" s="19">
        <v>177378.15</v>
      </c>
      <c r="Q116" s="19">
        <f t="shared" si="106"/>
        <v>0</v>
      </c>
      <c r="R116" s="20"/>
      <c r="S116" s="20">
        <v>0</v>
      </c>
      <c r="T116" s="20">
        <v>0</v>
      </c>
      <c r="U116" s="20">
        <v>0</v>
      </c>
      <c r="V116" s="19">
        <f t="shared" si="93"/>
        <v>0</v>
      </c>
      <c r="W116" s="20"/>
      <c r="X116" s="20"/>
      <c r="Y116" s="20"/>
      <c r="Z116" s="20"/>
      <c r="AA116" s="20"/>
      <c r="AB116" s="19">
        <f t="shared" si="56"/>
        <v>0</v>
      </c>
      <c r="AC116" s="19">
        <f t="shared" si="107"/>
        <v>0</v>
      </c>
      <c r="AD116" s="20">
        <f t="shared" si="97"/>
        <v>0</v>
      </c>
      <c r="AE116" s="20">
        <f t="shared" si="98"/>
        <v>0</v>
      </c>
      <c r="AF116" s="20">
        <f t="shared" si="99"/>
        <v>0</v>
      </c>
      <c r="AG116" s="20">
        <f t="shared" si="100"/>
        <v>0</v>
      </c>
      <c r="AH116" s="19">
        <f t="shared" si="95"/>
        <v>177378.15</v>
      </c>
      <c r="AI116" s="20">
        <f t="shared" si="101"/>
        <v>0</v>
      </c>
      <c r="AJ116" s="20">
        <f t="shared" si="102"/>
        <v>177378.15</v>
      </c>
      <c r="AK116" s="20">
        <f t="shared" si="103"/>
        <v>0</v>
      </c>
      <c r="AL116" s="20">
        <f t="shared" si="104"/>
        <v>0</v>
      </c>
      <c r="AM116" s="20">
        <f t="shared" si="105"/>
        <v>0</v>
      </c>
      <c r="AN116" s="19">
        <f t="shared" si="58"/>
        <v>177378.15</v>
      </c>
    </row>
    <row r="117" spans="1:40" s="23" customFormat="1" ht="46.5" customHeight="1">
      <c r="A117" s="16" t="s">
        <v>336</v>
      </c>
      <c r="B117" s="16" t="s">
        <v>335</v>
      </c>
      <c r="C117" s="13" t="s">
        <v>281</v>
      </c>
      <c r="D117" s="18" t="s">
        <v>337</v>
      </c>
      <c r="E117" s="19">
        <v>0</v>
      </c>
      <c r="F117" s="20">
        <v>0</v>
      </c>
      <c r="G117" s="20">
        <v>0</v>
      </c>
      <c r="H117" s="20">
        <v>0</v>
      </c>
      <c r="I117" s="20">
        <v>0</v>
      </c>
      <c r="J117" s="19">
        <v>1440000</v>
      </c>
      <c r="K117" s="20">
        <v>1440000</v>
      </c>
      <c r="L117" s="20">
        <v>0</v>
      </c>
      <c r="M117" s="20">
        <v>0</v>
      </c>
      <c r="N117" s="20">
        <v>0</v>
      </c>
      <c r="O117" s="20">
        <v>1440000</v>
      </c>
      <c r="P117" s="19">
        <v>1440000</v>
      </c>
      <c r="Q117" s="19">
        <f>R117</f>
        <v>0</v>
      </c>
      <c r="R117" s="20"/>
      <c r="S117" s="20">
        <v>0</v>
      </c>
      <c r="T117" s="20">
        <v>0</v>
      </c>
      <c r="U117" s="20">
        <v>0</v>
      </c>
      <c r="V117" s="19">
        <f>X117+AA117</f>
        <v>0</v>
      </c>
      <c r="W117" s="20"/>
      <c r="X117" s="20"/>
      <c r="Y117" s="20"/>
      <c r="Z117" s="20"/>
      <c r="AA117" s="20"/>
      <c r="AB117" s="19">
        <f>Q117+V117</f>
        <v>0</v>
      </c>
      <c r="AC117" s="19">
        <f>AD117</f>
        <v>0</v>
      </c>
      <c r="AD117" s="20">
        <f>F117+R117</f>
        <v>0</v>
      </c>
      <c r="AE117" s="20">
        <f>G117+S117</f>
        <v>0</v>
      </c>
      <c r="AF117" s="20">
        <f>H117+T117</f>
        <v>0</v>
      </c>
      <c r="AG117" s="20">
        <f>I117+U117</f>
        <v>0</v>
      </c>
      <c r="AH117" s="19">
        <f>AJ117+AM117</f>
        <v>1440000</v>
      </c>
      <c r="AI117" s="20">
        <f>K117+W117</f>
        <v>1440000</v>
      </c>
      <c r="AJ117" s="20">
        <f>L117+X117</f>
        <v>0</v>
      </c>
      <c r="AK117" s="20">
        <f>M117+Y117</f>
        <v>0</v>
      </c>
      <c r="AL117" s="20">
        <f>N117+Z117</f>
        <v>0</v>
      </c>
      <c r="AM117" s="20">
        <f>O117+AA117</f>
        <v>1440000</v>
      </c>
      <c r="AN117" s="19">
        <f>AC117+AH117</f>
        <v>1440000</v>
      </c>
    </row>
    <row r="118" spans="1:40" ht="41.25" customHeight="1">
      <c r="A118" s="14" t="s">
        <v>284</v>
      </c>
      <c r="B118" s="15"/>
      <c r="C118" s="15"/>
      <c r="D118" s="9" t="s">
        <v>285</v>
      </c>
      <c r="E118" s="21">
        <v>4008610</v>
      </c>
      <c r="F118" s="21">
        <v>3861530</v>
      </c>
      <c r="G118" s="21">
        <v>2308400</v>
      </c>
      <c r="H118" s="21">
        <v>155790</v>
      </c>
      <c r="I118" s="21">
        <v>0</v>
      </c>
      <c r="J118" s="21">
        <v>10000</v>
      </c>
      <c r="K118" s="21">
        <v>10000</v>
      </c>
      <c r="L118" s="21">
        <v>0</v>
      </c>
      <c r="M118" s="21">
        <v>0</v>
      </c>
      <c r="N118" s="21">
        <v>0</v>
      </c>
      <c r="O118" s="21">
        <v>10000</v>
      </c>
      <c r="P118" s="21">
        <v>4018610</v>
      </c>
      <c r="Q118" s="21">
        <f>Q119</f>
        <v>1332800</v>
      </c>
      <c r="R118" s="21">
        <f aca="true" t="shared" si="108" ref="R118:AN118">R119</f>
        <v>0</v>
      </c>
      <c r="S118" s="21">
        <f t="shared" si="108"/>
        <v>0</v>
      </c>
      <c r="T118" s="21">
        <f t="shared" si="108"/>
        <v>0</v>
      </c>
      <c r="U118" s="21">
        <f t="shared" si="108"/>
        <v>0</v>
      </c>
      <c r="V118" s="21">
        <f t="shared" si="108"/>
        <v>0</v>
      </c>
      <c r="W118" s="21">
        <f t="shared" si="108"/>
        <v>0</v>
      </c>
      <c r="X118" s="21">
        <f t="shared" si="108"/>
        <v>0</v>
      </c>
      <c r="Y118" s="21">
        <f t="shared" si="108"/>
        <v>0</v>
      </c>
      <c r="Z118" s="21">
        <f t="shared" si="108"/>
        <v>0</v>
      </c>
      <c r="AA118" s="21">
        <f t="shared" si="108"/>
        <v>0</v>
      </c>
      <c r="AB118" s="21">
        <f t="shared" si="108"/>
        <v>1332800</v>
      </c>
      <c r="AC118" s="21">
        <f>AC119</f>
        <v>5341410</v>
      </c>
      <c r="AD118" s="21">
        <f t="shared" si="108"/>
        <v>3861530</v>
      </c>
      <c r="AE118" s="21">
        <f t="shared" si="108"/>
        <v>2308400</v>
      </c>
      <c r="AF118" s="21">
        <f t="shared" si="108"/>
        <v>155790</v>
      </c>
      <c r="AG118" s="21">
        <f t="shared" si="108"/>
        <v>0</v>
      </c>
      <c r="AH118" s="21">
        <f t="shared" si="108"/>
        <v>10000</v>
      </c>
      <c r="AI118" s="21">
        <f t="shared" si="108"/>
        <v>10000</v>
      </c>
      <c r="AJ118" s="21">
        <f t="shared" si="108"/>
        <v>0</v>
      </c>
      <c r="AK118" s="21">
        <f t="shared" si="108"/>
        <v>0</v>
      </c>
      <c r="AL118" s="21">
        <f t="shared" si="108"/>
        <v>0</v>
      </c>
      <c r="AM118" s="21">
        <f t="shared" si="108"/>
        <v>10000</v>
      </c>
      <c r="AN118" s="21">
        <f t="shared" si="108"/>
        <v>5351410</v>
      </c>
    </row>
    <row r="119" spans="1:40" ht="41.25" customHeight="1">
      <c r="A119" s="14" t="s">
        <v>286</v>
      </c>
      <c r="B119" s="15"/>
      <c r="C119" s="15"/>
      <c r="D119" s="9" t="s">
        <v>285</v>
      </c>
      <c r="E119" s="21">
        <v>4008610</v>
      </c>
      <c r="F119" s="21">
        <v>3861530</v>
      </c>
      <c r="G119" s="21">
        <v>2308400</v>
      </c>
      <c r="H119" s="21">
        <v>155790</v>
      </c>
      <c r="I119" s="21">
        <v>0</v>
      </c>
      <c r="J119" s="21">
        <v>10000</v>
      </c>
      <c r="K119" s="21">
        <v>10000</v>
      </c>
      <c r="L119" s="21">
        <v>0</v>
      </c>
      <c r="M119" s="21">
        <v>0</v>
      </c>
      <c r="N119" s="21">
        <v>0</v>
      </c>
      <c r="O119" s="21">
        <v>10000</v>
      </c>
      <c r="P119" s="21">
        <v>4018610</v>
      </c>
      <c r="Q119" s="21">
        <f>SUM(Q120:Q124)</f>
        <v>1332800</v>
      </c>
      <c r="R119" s="21">
        <f aca="true" t="shared" si="109" ref="R119:AA119">SUM(R120:R124)</f>
        <v>0</v>
      </c>
      <c r="S119" s="21">
        <f t="shared" si="109"/>
        <v>0</v>
      </c>
      <c r="T119" s="21">
        <f t="shared" si="109"/>
        <v>0</v>
      </c>
      <c r="U119" s="21">
        <f t="shared" si="109"/>
        <v>0</v>
      </c>
      <c r="V119" s="21">
        <f t="shared" si="109"/>
        <v>0</v>
      </c>
      <c r="W119" s="21">
        <f t="shared" si="109"/>
        <v>0</v>
      </c>
      <c r="X119" s="21">
        <f t="shared" si="109"/>
        <v>0</v>
      </c>
      <c r="Y119" s="21">
        <f t="shared" si="109"/>
        <v>0</v>
      </c>
      <c r="Z119" s="21">
        <f t="shared" si="109"/>
        <v>0</v>
      </c>
      <c r="AA119" s="21">
        <f t="shared" si="109"/>
        <v>0</v>
      </c>
      <c r="AB119" s="21">
        <f aca="true" t="shared" si="110" ref="AB119:AB124">Q119+V119</f>
        <v>1332800</v>
      </c>
      <c r="AC119" s="21">
        <f>SUM(AC120:AC124)</f>
        <v>5341410</v>
      </c>
      <c r="AD119" s="21">
        <f aca="true" t="shared" si="111" ref="AD119:AM119">SUM(AD120:AD124)</f>
        <v>3861530</v>
      </c>
      <c r="AE119" s="21">
        <f t="shared" si="111"/>
        <v>2308400</v>
      </c>
      <c r="AF119" s="21">
        <f t="shared" si="111"/>
        <v>155790</v>
      </c>
      <c r="AG119" s="21">
        <f t="shared" si="111"/>
        <v>0</v>
      </c>
      <c r="AH119" s="21">
        <f t="shared" si="111"/>
        <v>10000</v>
      </c>
      <c r="AI119" s="21">
        <f t="shared" si="111"/>
        <v>10000</v>
      </c>
      <c r="AJ119" s="21">
        <f t="shared" si="111"/>
        <v>0</v>
      </c>
      <c r="AK119" s="21">
        <f t="shared" si="111"/>
        <v>0</v>
      </c>
      <c r="AL119" s="21">
        <f t="shared" si="111"/>
        <v>0</v>
      </c>
      <c r="AM119" s="21">
        <f t="shared" si="111"/>
        <v>10000</v>
      </c>
      <c r="AN119" s="21">
        <f aca="true" t="shared" si="112" ref="AN119:AN124">AC119+AH119</f>
        <v>5351410</v>
      </c>
    </row>
    <row r="120" spans="1:40" ht="47.25" customHeight="1">
      <c r="A120" s="16" t="s">
        <v>287</v>
      </c>
      <c r="B120" s="16" t="s">
        <v>21</v>
      </c>
      <c r="C120" s="16" t="s">
        <v>20</v>
      </c>
      <c r="D120" s="2" t="s">
        <v>22</v>
      </c>
      <c r="E120" s="19">
        <v>3053300</v>
      </c>
      <c r="F120" s="20">
        <v>3053300</v>
      </c>
      <c r="G120" s="20">
        <v>2308400</v>
      </c>
      <c r="H120" s="20">
        <v>155790</v>
      </c>
      <c r="I120" s="20">
        <v>0</v>
      </c>
      <c r="J120" s="19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19">
        <v>3053300</v>
      </c>
      <c r="Q120" s="19">
        <f>R120</f>
        <v>0</v>
      </c>
      <c r="R120" s="20"/>
      <c r="S120" s="20"/>
      <c r="T120" s="20"/>
      <c r="U120" s="20">
        <v>0</v>
      </c>
      <c r="V120" s="19">
        <f>X120+AA120</f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19">
        <f t="shared" si="110"/>
        <v>0</v>
      </c>
      <c r="AC120" s="19">
        <f>AD120</f>
        <v>3053300</v>
      </c>
      <c r="AD120" s="20">
        <f aca="true" t="shared" si="113" ref="AD120:AG124">F120+R120</f>
        <v>3053300</v>
      </c>
      <c r="AE120" s="20">
        <f t="shared" si="113"/>
        <v>2308400</v>
      </c>
      <c r="AF120" s="20">
        <f t="shared" si="113"/>
        <v>155790</v>
      </c>
      <c r="AG120" s="20">
        <f t="shared" si="113"/>
        <v>0</v>
      </c>
      <c r="AH120" s="19">
        <f>AJ120+AM120</f>
        <v>0</v>
      </c>
      <c r="AI120" s="20">
        <f aca="true" t="shared" si="114" ref="AI120:AM124">K120+W120</f>
        <v>0</v>
      </c>
      <c r="AJ120" s="20">
        <f t="shared" si="114"/>
        <v>0</v>
      </c>
      <c r="AK120" s="20">
        <f t="shared" si="114"/>
        <v>0</v>
      </c>
      <c r="AL120" s="20">
        <f t="shared" si="114"/>
        <v>0</v>
      </c>
      <c r="AM120" s="20">
        <f t="shared" si="114"/>
        <v>0</v>
      </c>
      <c r="AN120" s="19">
        <f t="shared" si="112"/>
        <v>3053300</v>
      </c>
    </row>
    <row r="121" spans="1:40" ht="23.25" customHeight="1">
      <c r="A121" s="16" t="s">
        <v>288</v>
      </c>
      <c r="B121" s="16" t="s">
        <v>290</v>
      </c>
      <c r="C121" s="16" t="s">
        <v>289</v>
      </c>
      <c r="D121" s="2" t="s">
        <v>291</v>
      </c>
      <c r="E121" s="19">
        <v>50000</v>
      </c>
      <c r="F121" s="20">
        <v>50000</v>
      </c>
      <c r="G121" s="20">
        <v>0</v>
      </c>
      <c r="H121" s="20">
        <v>0</v>
      </c>
      <c r="I121" s="20">
        <v>0</v>
      </c>
      <c r="J121" s="19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19">
        <v>50000</v>
      </c>
      <c r="Q121" s="19">
        <f>R121</f>
        <v>0</v>
      </c>
      <c r="R121" s="20"/>
      <c r="S121" s="20"/>
      <c r="T121" s="20"/>
      <c r="U121" s="20">
        <v>0</v>
      </c>
      <c r="V121" s="19">
        <f>X121+AA121</f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9">
        <f t="shared" si="110"/>
        <v>0</v>
      </c>
      <c r="AC121" s="19">
        <f>AD121</f>
        <v>50000</v>
      </c>
      <c r="AD121" s="20">
        <f t="shared" si="113"/>
        <v>50000</v>
      </c>
      <c r="AE121" s="20">
        <f t="shared" si="113"/>
        <v>0</v>
      </c>
      <c r="AF121" s="20">
        <f t="shared" si="113"/>
        <v>0</v>
      </c>
      <c r="AG121" s="20">
        <f t="shared" si="113"/>
        <v>0</v>
      </c>
      <c r="AH121" s="19">
        <f>AJ121+AM121</f>
        <v>0</v>
      </c>
      <c r="AI121" s="20">
        <f t="shared" si="114"/>
        <v>0</v>
      </c>
      <c r="AJ121" s="20">
        <f t="shared" si="114"/>
        <v>0</v>
      </c>
      <c r="AK121" s="20">
        <f t="shared" si="114"/>
        <v>0</v>
      </c>
      <c r="AL121" s="20">
        <f t="shared" si="114"/>
        <v>0</v>
      </c>
      <c r="AM121" s="20">
        <f t="shared" si="114"/>
        <v>0</v>
      </c>
      <c r="AN121" s="19">
        <f t="shared" si="112"/>
        <v>50000</v>
      </c>
    </row>
    <row r="122" spans="1:40" ht="27" customHeight="1">
      <c r="A122" s="16" t="s">
        <v>292</v>
      </c>
      <c r="B122" s="16" t="s">
        <v>293</v>
      </c>
      <c r="C122" s="16" t="s">
        <v>24</v>
      </c>
      <c r="D122" s="2" t="s">
        <v>294</v>
      </c>
      <c r="E122" s="19">
        <v>147080</v>
      </c>
      <c r="F122" s="20">
        <v>0</v>
      </c>
      <c r="G122" s="20">
        <v>0</v>
      </c>
      <c r="H122" s="20">
        <v>0</v>
      </c>
      <c r="I122" s="20">
        <v>0</v>
      </c>
      <c r="J122" s="19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19">
        <v>147080</v>
      </c>
      <c r="Q122" s="19">
        <v>1332800</v>
      </c>
      <c r="R122" s="20"/>
      <c r="S122" s="20"/>
      <c r="T122" s="20"/>
      <c r="U122" s="20">
        <v>0</v>
      </c>
      <c r="V122" s="19">
        <f>X122+AA122</f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19">
        <f t="shared" si="110"/>
        <v>1332800</v>
      </c>
      <c r="AC122" s="19">
        <f>E122+Q122</f>
        <v>1479880</v>
      </c>
      <c r="AD122" s="20">
        <f t="shared" si="113"/>
        <v>0</v>
      </c>
      <c r="AE122" s="20">
        <f t="shared" si="113"/>
        <v>0</v>
      </c>
      <c r="AF122" s="20">
        <f t="shared" si="113"/>
        <v>0</v>
      </c>
      <c r="AG122" s="20">
        <f t="shared" si="113"/>
        <v>0</v>
      </c>
      <c r="AH122" s="19">
        <f>AJ122+AM122</f>
        <v>0</v>
      </c>
      <c r="AI122" s="20">
        <f t="shared" si="114"/>
        <v>0</v>
      </c>
      <c r="AJ122" s="20">
        <f t="shared" si="114"/>
        <v>0</v>
      </c>
      <c r="AK122" s="20">
        <f t="shared" si="114"/>
        <v>0</v>
      </c>
      <c r="AL122" s="20">
        <f t="shared" si="114"/>
        <v>0</v>
      </c>
      <c r="AM122" s="20">
        <f t="shared" si="114"/>
        <v>0</v>
      </c>
      <c r="AN122" s="19">
        <f t="shared" si="112"/>
        <v>1479880</v>
      </c>
    </row>
    <row r="123" spans="1:40" s="23" customFormat="1" ht="46.5" customHeight="1">
      <c r="A123" s="24">
        <v>3719750</v>
      </c>
      <c r="B123" s="25" t="s">
        <v>324</v>
      </c>
      <c r="C123" s="25" t="s">
        <v>25</v>
      </c>
      <c r="D123" s="26" t="s">
        <v>325</v>
      </c>
      <c r="E123" s="19">
        <v>0</v>
      </c>
      <c r="F123" s="20">
        <v>0</v>
      </c>
      <c r="G123" s="20">
        <v>0</v>
      </c>
      <c r="H123" s="20">
        <v>0</v>
      </c>
      <c r="I123" s="20">
        <v>0</v>
      </c>
      <c r="J123" s="19">
        <v>10000</v>
      </c>
      <c r="K123" s="20">
        <v>10000</v>
      </c>
      <c r="L123" s="20">
        <v>0</v>
      </c>
      <c r="M123" s="20">
        <v>0</v>
      </c>
      <c r="N123" s="20">
        <v>0</v>
      </c>
      <c r="O123" s="20">
        <v>10000</v>
      </c>
      <c r="P123" s="19">
        <v>10000</v>
      </c>
      <c r="Q123" s="19">
        <f>R123</f>
        <v>0</v>
      </c>
      <c r="R123" s="20"/>
      <c r="S123" s="20"/>
      <c r="T123" s="20"/>
      <c r="U123" s="20"/>
      <c r="V123" s="19">
        <f>X123+AA123</f>
        <v>0</v>
      </c>
      <c r="W123" s="20"/>
      <c r="X123" s="20"/>
      <c r="Y123" s="20"/>
      <c r="Z123" s="20"/>
      <c r="AA123" s="20"/>
      <c r="AB123" s="19">
        <f t="shared" si="110"/>
        <v>0</v>
      </c>
      <c r="AC123" s="19">
        <f>E123+Q123</f>
        <v>0</v>
      </c>
      <c r="AD123" s="20">
        <f>F123+R123</f>
        <v>0</v>
      </c>
      <c r="AE123" s="20">
        <f>G123+S123</f>
        <v>0</v>
      </c>
      <c r="AF123" s="20">
        <f>H123+T123</f>
        <v>0</v>
      </c>
      <c r="AG123" s="20">
        <f>I123+U123</f>
        <v>0</v>
      </c>
      <c r="AH123" s="19">
        <f>AJ123+AM123</f>
        <v>10000</v>
      </c>
      <c r="AI123" s="20">
        <f>K123+W123</f>
        <v>10000</v>
      </c>
      <c r="AJ123" s="20">
        <f>L123+X123</f>
        <v>0</v>
      </c>
      <c r="AK123" s="20">
        <f>M123+Y123</f>
        <v>0</v>
      </c>
      <c r="AL123" s="20">
        <f>N123+Z123</f>
        <v>0</v>
      </c>
      <c r="AM123" s="20">
        <f>O123+AA123</f>
        <v>10000</v>
      </c>
      <c r="AN123" s="19">
        <f t="shared" si="112"/>
        <v>10000</v>
      </c>
    </row>
    <row r="124" spans="1:40" ht="23.25" customHeight="1">
      <c r="A124" s="16" t="s">
        <v>295</v>
      </c>
      <c r="B124" s="16" t="s">
        <v>296</v>
      </c>
      <c r="C124" s="16" t="s">
        <v>25</v>
      </c>
      <c r="D124" s="2" t="s">
        <v>297</v>
      </c>
      <c r="E124" s="19">
        <v>758230</v>
      </c>
      <c r="F124" s="20">
        <v>758230</v>
      </c>
      <c r="G124" s="20">
        <v>0</v>
      </c>
      <c r="H124" s="20">
        <v>0</v>
      </c>
      <c r="I124" s="20">
        <v>0</v>
      </c>
      <c r="J124" s="19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19">
        <v>758230</v>
      </c>
      <c r="Q124" s="19">
        <f>R124</f>
        <v>0</v>
      </c>
      <c r="R124" s="22"/>
      <c r="S124" s="20"/>
      <c r="T124" s="20"/>
      <c r="U124" s="20">
        <v>0</v>
      </c>
      <c r="V124" s="19">
        <f>X124+AA124</f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19">
        <f t="shared" si="110"/>
        <v>0</v>
      </c>
      <c r="AC124" s="19">
        <f>AD124</f>
        <v>758230</v>
      </c>
      <c r="AD124" s="20">
        <f t="shared" si="113"/>
        <v>758230</v>
      </c>
      <c r="AE124" s="20">
        <f t="shared" si="113"/>
        <v>0</v>
      </c>
      <c r="AF124" s="20">
        <f t="shared" si="113"/>
        <v>0</v>
      </c>
      <c r="AG124" s="20">
        <f t="shared" si="113"/>
        <v>0</v>
      </c>
      <c r="AH124" s="19">
        <f>AJ124+AM124</f>
        <v>0</v>
      </c>
      <c r="AI124" s="20">
        <f t="shared" si="114"/>
        <v>0</v>
      </c>
      <c r="AJ124" s="20">
        <f t="shared" si="114"/>
        <v>0</v>
      </c>
      <c r="AK124" s="20">
        <f t="shared" si="114"/>
        <v>0</v>
      </c>
      <c r="AL124" s="20">
        <f t="shared" si="114"/>
        <v>0</v>
      </c>
      <c r="AM124" s="20">
        <f t="shared" si="114"/>
        <v>0</v>
      </c>
      <c r="AN124" s="19">
        <f t="shared" si="112"/>
        <v>758230</v>
      </c>
    </row>
    <row r="125" spans="1:40" s="10" customFormat="1" ht="33.75" customHeight="1">
      <c r="A125" s="14" t="s">
        <v>298</v>
      </c>
      <c r="B125" s="15" t="s">
        <v>298</v>
      </c>
      <c r="C125" s="15" t="s">
        <v>298</v>
      </c>
      <c r="D125" s="9" t="s">
        <v>299</v>
      </c>
      <c r="E125" s="21">
        <v>429408511.77</v>
      </c>
      <c r="F125" s="21">
        <v>428306431.77</v>
      </c>
      <c r="G125" s="21">
        <v>127944529</v>
      </c>
      <c r="H125" s="21">
        <v>23413016.27</v>
      </c>
      <c r="I125" s="21">
        <v>955000</v>
      </c>
      <c r="J125" s="21">
        <v>58841038.01</v>
      </c>
      <c r="K125" s="21">
        <v>32339493.86</v>
      </c>
      <c r="L125" s="21">
        <v>13009183.15</v>
      </c>
      <c r="M125" s="21">
        <v>657364</v>
      </c>
      <c r="N125" s="21">
        <v>91244</v>
      </c>
      <c r="O125" s="21">
        <v>45831854.86</v>
      </c>
      <c r="P125" s="21">
        <v>488249549.78</v>
      </c>
      <c r="Q125" s="21">
        <f aca="true" t="shared" si="115" ref="Q125:AN125">Q13+Q30+Q43+Q52+Q90+Q100+Q118</f>
        <v>3684450</v>
      </c>
      <c r="R125" s="21">
        <f t="shared" si="115"/>
        <v>2351650</v>
      </c>
      <c r="S125" s="21">
        <f t="shared" si="115"/>
        <v>3582</v>
      </c>
      <c r="T125" s="21">
        <f t="shared" si="115"/>
        <v>-1058158</v>
      </c>
      <c r="U125" s="21">
        <f t="shared" si="115"/>
        <v>0</v>
      </c>
      <c r="V125" s="21">
        <f t="shared" si="115"/>
        <v>210500</v>
      </c>
      <c r="W125" s="21">
        <f t="shared" si="115"/>
        <v>216500</v>
      </c>
      <c r="X125" s="21">
        <f t="shared" si="115"/>
        <v>0</v>
      </c>
      <c r="Y125" s="21">
        <f t="shared" si="115"/>
        <v>0</v>
      </c>
      <c r="Z125" s="21">
        <f t="shared" si="115"/>
        <v>0</v>
      </c>
      <c r="AA125" s="21">
        <f t="shared" si="115"/>
        <v>210500</v>
      </c>
      <c r="AB125" s="21">
        <f t="shared" si="115"/>
        <v>3894950</v>
      </c>
      <c r="AC125" s="21">
        <f t="shared" si="115"/>
        <v>433092961.77</v>
      </c>
      <c r="AD125" s="21">
        <f t="shared" si="115"/>
        <v>430658081.77</v>
      </c>
      <c r="AE125" s="21">
        <f t="shared" si="115"/>
        <v>127948111</v>
      </c>
      <c r="AF125" s="21">
        <f t="shared" si="115"/>
        <v>22354858.27</v>
      </c>
      <c r="AG125" s="21">
        <f t="shared" si="115"/>
        <v>955000</v>
      </c>
      <c r="AH125" s="21">
        <f t="shared" si="115"/>
        <v>59051538.01</v>
      </c>
      <c r="AI125" s="21">
        <f t="shared" si="115"/>
        <v>32555993.86</v>
      </c>
      <c r="AJ125" s="21">
        <f t="shared" si="115"/>
        <v>13009183.15</v>
      </c>
      <c r="AK125" s="21">
        <f t="shared" si="115"/>
        <v>657364</v>
      </c>
      <c r="AL125" s="21">
        <f t="shared" si="115"/>
        <v>91244</v>
      </c>
      <c r="AM125" s="21">
        <f t="shared" si="115"/>
        <v>46042354.86</v>
      </c>
      <c r="AN125" s="21">
        <f t="shared" si="115"/>
        <v>492144499.78</v>
      </c>
    </row>
    <row r="126" ht="24.75" customHeight="1"/>
    <row r="127" spans="30:37" ht="18.75">
      <c r="AD127" s="3" t="s">
        <v>300</v>
      </c>
      <c r="AE127" s="1"/>
      <c r="AF127" s="1"/>
      <c r="AG127" s="1"/>
      <c r="AH127" s="1"/>
      <c r="AI127" s="1"/>
      <c r="AJ127" s="1"/>
      <c r="AK127" s="3" t="s">
        <v>343</v>
      </c>
    </row>
    <row r="128" spans="2:9" ht="18.75">
      <c r="B128" s="17"/>
      <c r="I128" s="3"/>
    </row>
    <row r="130" spans="30:40" ht="18.75">
      <c r="AD130" s="11"/>
      <c r="AE130" s="11"/>
      <c r="AF130" s="11"/>
      <c r="AN130" s="11"/>
    </row>
    <row r="132" spans="5:16" ht="18.75"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</sheetData>
  <sheetProtection/>
  <mergeCells count="57">
    <mergeCell ref="A4:P4"/>
    <mergeCell ref="O9:O11"/>
    <mergeCell ref="P8:P11"/>
    <mergeCell ref="A7:A11"/>
    <mergeCell ref="B7:B11"/>
    <mergeCell ref="C7:C11"/>
    <mergeCell ref="D7:D11"/>
    <mergeCell ref="E7:P7"/>
    <mergeCell ref="G10:G11"/>
    <mergeCell ref="H10:H11"/>
    <mergeCell ref="I9:I11"/>
    <mergeCell ref="J8:O8"/>
    <mergeCell ref="M10:M11"/>
    <mergeCell ref="N10:N11"/>
    <mergeCell ref="L9:L11"/>
    <mergeCell ref="M9:N9"/>
    <mergeCell ref="J9:J11"/>
    <mergeCell ref="K9:K11"/>
    <mergeCell ref="F9:F11"/>
    <mergeCell ref="G9:H9"/>
    <mergeCell ref="E8:I8"/>
    <mergeCell ref="E9:E11"/>
    <mergeCell ref="A5:P5"/>
    <mergeCell ref="Q7:AB7"/>
    <mergeCell ref="Q8:U8"/>
    <mergeCell ref="V8:AA8"/>
    <mergeCell ref="AB8:AB11"/>
    <mergeCell ref="Q9:Q11"/>
    <mergeCell ref="R9:R11"/>
    <mergeCell ref="S9:T9"/>
    <mergeCell ref="U9:U11"/>
    <mergeCell ref="V9:V11"/>
    <mergeCell ref="W9:W11"/>
    <mergeCell ref="X9:X11"/>
    <mergeCell ref="Y9:Z9"/>
    <mergeCell ref="AA9:AA11"/>
    <mergeCell ref="S10:S11"/>
    <mergeCell ref="T10:T11"/>
    <mergeCell ref="Y10:Y11"/>
    <mergeCell ref="Z10:Z11"/>
    <mergeCell ref="AC7:AN7"/>
    <mergeCell ref="AC8:AG8"/>
    <mergeCell ref="AH8:AM8"/>
    <mergeCell ref="AN8:AN11"/>
    <mergeCell ref="AC9:AC11"/>
    <mergeCell ref="AD9:AD11"/>
    <mergeCell ref="AE9:AF9"/>
    <mergeCell ref="AG9:AG11"/>
    <mergeCell ref="AH9:AH11"/>
    <mergeCell ref="AI9:AI11"/>
    <mergeCell ref="AJ9:AJ11"/>
    <mergeCell ref="AK9:AL9"/>
    <mergeCell ref="AM9:AM11"/>
    <mergeCell ref="AE10:AE11"/>
    <mergeCell ref="AF10:AF11"/>
    <mergeCell ref="AK10:AK11"/>
    <mergeCell ref="AL10:AL11"/>
  </mergeCells>
  <printOptions horizontalCentered="1"/>
  <pageMargins left="0.1968503937007874" right="0.1968503937007874" top="0.3937007874015748" bottom="0.1968503937007874" header="0" footer="0"/>
  <pageSetup fitToHeight="0" fitToWidth="0" horizontalDpi="600" verticalDpi="600" orientation="landscape" paperSize="9" scale="40" r:id="rId1"/>
  <rowBreaks count="4" manualBreakCount="4">
    <brk id="37" max="39" man="1"/>
    <brk id="65" max="39" man="1"/>
    <brk id="88" max="39" man="1"/>
    <brk id="116" max="39" man="1"/>
  </rowBreaks>
  <colBreaks count="2" manualBreakCount="2">
    <brk id="16" max="113" man="1"/>
    <brk id="28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Альошина Світлана Євгенівна</cp:lastModifiedBy>
  <cp:lastPrinted>2019-11-22T08:20:05Z</cp:lastPrinted>
  <dcterms:created xsi:type="dcterms:W3CDTF">2018-12-18T14:01:01Z</dcterms:created>
  <dcterms:modified xsi:type="dcterms:W3CDTF">2019-12-21T12:25:03Z</dcterms:modified>
  <cp:category/>
  <cp:version/>
  <cp:contentType/>
  <cp:contentStatus/>
</cp:coreProperties>
</file>