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D\Алена\7 скликання\Рішення\60 позачергова\зміни до бюджету\"/>
    </mc:Choice>
  </mc:AlternateContent>
  <bookViews>
    <workbookView xWindow="120" yWindow="105" windowWidth="19095" windowHeight="11760"/>
  </bookViews>
  <sheets>
    <sheet name="зміни" sheetId="2" r:id="rId1"/>
  </sheets>
  <definedNames>
    <definedName name="_xlnm.Print_Titles" localSheetId="0">зміни!$A:$B,зміни!$7:$10</definedName>
    <definedName name="_xlnm.Print_Area" localSheetId="0">зміни!$A$1:$AC$65</definedName>
  </definedNames>
  <calcPr calcId="162913"/>
</workbook>
</file>

<file path=xl/calcChain.xml><?xml version="1.0" encoding="utf-8"?>
<calcChain xmlns="http://schemas.openxmlformats.org/spreadsheetml/2006/main">
  <c r="L53" i="2" l="1"/>
  <c r="L52" i="2"/>
  <c r="J24" i="2"/>
  <c r="J50" i="2"/>
  <c r="J46" i="2"/>
  <c r="J41" i="2"/>
  <c r="J40" i="2"/>
  <c r="J39" i="2"/>
  <c r="P49" i="2"/>
  <c r="O49" i="2"/>
  <c r="O37" i="2"/>
  <c r="K25" i="2"/>
  <c r="J25" i="2"/>
  <c r="L28" i="2"/>
  <c r="AB62" i="2"/>
  <c r="L37" i="2" l="1"/>
  <c r="P37" i="2" s="1"/>
  <c r="J23" i="2"/>
  <c r="J31" i="2"/>
  <c r="L31" i="2" s="1"/>
  <c r="L40" i="2"/>
  <c r="L24" i="2"/>
  <c r="P24" i="2" s="1"/>
  <c r="M38" i="2"/>
  <c r="N38" i="2"/>
  <c r="O31" i="2"/>
  <c r="O32" i="2"/>
  <c r="O33" i="2"/>
  <c r="O34" i="2"/>
  <c r="O35" i="2"/>
  <c r="P35" i="2" s="1"/>
  <c r="O36" i="2"/>
  <c r="O39" i="2"/>
  <c r="O40" i="2"/>
  <c r="O41" i="2"/>
  <c r="O42" i="2"/>
  <c r="O43" i="2"/>
  <c r="O44" i="2"/>
  <c r="O45" i="2"/>
  <c r="O46" i="2"/>
  <c r="O47" i="2"/>
  <c r="O48" i="2"/>
  <c r="O50" i="2"/>
  <c r="O51" i="2"/>
  <c r="O52" i="2"/>
  <c r="O54" i="2"/>
  <c r="O55" i="2"/>
  <c r="O56" i="2"/>
  <c r="O57" i="2"/>
  <c r="O58" i="2"/>
  <c r="O59" i="2"/>
  <c r="O60" i="2"/>
  <c r="O61" i="2"/>
  <c r="O62" i="2"/>
  <c r="O30" i="2"/>
  <c r="L47" i="2"/>
  <c r="L48" i="2"/>
  <c r="P48" i="2" s="1"/>
  <c r="L55" i="2"/>
  <c r="L61" i="2"/>
  <c r="L62" i="2"/>
  <c r="L54" i="2"/>
  <c r="P54" i="2" s="1"/>
  <c r="L56" i="2"/>
  <c r="P56" i="2" s="1"/>
  <c r="L57" i="2"/>
  <c r="P57" i="2" s="1"/>
  <c r="L58" i="2"/>
  <c r="P58" i="2" s="1"/>
  <c r="L59" i="2"/>
  <c r="L60" i="2"/>
  <c r="P60" i="2" s="1"/>
  <c r="K38" i="2"/>
  <c r="AA61" i="2"/>
  <c r="Z63" i="2"/>
  <c r="X63" i="2"/>
  <c r="W57" i="2"/>
  <c r="W63" i="2" s="1"/>
  <c r="Y60" i="2"/>
  <c r="AC60" i="2" s="1"/>
  <c r="Y61" i="2"/>
  <c r="Y62" i="2"/>
  <c r="AC62" i="2" s="1"/>
  <c r="P52" i="2"/>
  <c r="L50" i="2"/>
  <c r="L51" i="2"/>
  <c r="P51" i="2" s="1"/>
  <c r="J32" i="2"/>
  <c r="J34" i="2"/>
  <c r="L34" i="2" s="1"/>
  <c r="P34" i="2" s="1"/>
  <c r="J36" i="2"/>
  <c r="L36" i="2" s="1"/>
  <c r="P36" i="2" s="1"/>
  <c r="M29" i="2"/>
  <c r="N29" i="2"/>
  <c r="M25" i="2"/>
  <c r="M63" i="2" s="1"/>
  <c r="N25" i="2"/>
  <c r="N63" i="2" s="1"/>
  <c r="F13" i="2"/>
  <c r="F63" i="2" s="1"/>
  <c r="E13" i="2"/>
  <c r="E63" i="2" s="1"/>
  <c r="K29" i="2"/>
  <c r="Y59" i="2"/>
  <c r="AC59" i="2" s="1"/>
  <c r="Y58" i="2"/>
  <c r="Y57" i="2" s="1"/>
  <c r="L46" i="2"/>
  <c r="P46" i="2" s="1"/>
  <c r="L45" i="2"/>
  <c r="L44" i="2"/>
  <c r="L43" i="2"/>
  <c r="P43" i="2" s="1"/>
  <c r="L42" i="2"/>
  <c r="P42" i="2" s="1"/>
  <c r="L41" i="2"/>
  <c r="L35" i="2"/>
  <c r="L33" i="2"/>
  <c r="P33" i="2" s="1"/>
  <c r="L30" i="2"/>
  <c r="O27" i="2"/>
  <c r="L27" i="2"/>
  <c r="O26" i="2"/>
  <c r="L26" i="2"/>
  <c r="L25" i="2" s="1"/>
  <c r="O23" i="2"/>
  <c r="O22" i="2"/>
  <c r="L22" i="2"/>
  <c r="O21" i="2"/>
  <c r="L21" i="2"/>
  <c r="O20" i="2"/>
  <c r="L20" i="2"/>
  <c r="O19" i="2"/>
  <c r="L19" i="2"/>
  <c r="O18" i="2"/>
  <c r="L18" i="2"/>
  <c r="G17" i="2"/>
  <c r="G16" i="2"/>
  <c r="G15" i="2"/>
  <c r="G14" i="2"/>
  <c r="G12" i="2"/>
  <c r="P44" i="2"/>
  <c r="P59" i="2" l="1"/>
  <c r="O25" i="2"/>
  <c r="P19" i="2"/>
  <c r="L23" i="2"/>
  <c r="P23" i="2" s="1"/>
  <c r="P50" i="2"/>
  <c r="P47" i="2"/>
  <c r="O38" i="2"/>
  <c r="O63" i="2" s="1"/>
  <c r="P40" i="2"/>
  <c r="P27" i="2"/>
  <c r="P55" i="2"/>
  <c r="J38" i="2"/>
  <c r="P21" i="2"/>
  <c r="P22" i="2"/>
  <c r="P25" i="2"/>
  <c r="P30" i="2"/>
  <c r="P45" i="2"/>
  <c r="AB61" i="2"/>
  <c r="AC61" i="2" s="1"/>
  <c r="G13" i="2"/>
  <c r="G63" i="2" s="1"/>
  <c r="P20" i="2"/>
  <c r="J29" i="2"/>
  <c r="J63" i="2" s="1"/>
  <c r="AC58" i="2"/>
  <c r="K63" i="2"/>
  <c r="P61" i="2"/>
  <c r="P62" i="2"/>
  <c r="P41" i="2"/>
  <c r="AA63" i="2"/>
  <c r="Y63" i="2"/>
  <c r="AC57" i="2"/>
  <c r="P18" i="2"/>
  <c r="L32" i="2"/>
  <c r="P32" i="2" s="1"/>
  <c r="AB63" i="2"/>
  <c r="P26" i="2"/>
  <c r="P31" i="2"/>
  <c r="L39" i="2"/>
  <c r="AC63" i="2" l="1"/>
  <c r="P39" i="2"/>
  <c r="L38" i="2"/>
  <c r="L29" i="2"/>
  <c r="P38" i="2" l="1"/>
  <c r="L63" i="2"/>
  <c r="P29" i="2"/>
  <c r="P63" i="2" l="1"/>
</calcChain>
</file>

<file path=xl/sharedStrings.xml><?xml version="1.0" encoding="utf-8"?>
<sst xmlns="http://schemas.openxmlformats.org/spreadsheetml/2006/main" count="135" uniqueCount="72">
  <si>
    <t>Код</t>
  </si>
  <si>
    <t>Найменування бюджету - одержувача / надавача міжбюджетного трансферту</t>
  </si>
  <si>
    <t>Трансферти з інших місцевих бюджетів</t>
  </si>
  <si>
    <t>субвенція</t>
  </si>
  <si>
    <t>загального фонду на:</t>
  </si>
  <si>
    <t>спеціального фонду на:</t>
  </si>
  <si>
    <t>усього</t>
  </si>
  <si>
    <t>найменування трансферту*</t>
  </si>
  <si>
    <t>Трансферти іншим бюджетам</t>
  </si>
  <si>
    <t>найменування трансферту**</t>
  </si>
  <si>
    <t>Х</t>
  </si>
  <si>
    <t>УСЬОГО</t>
  </si>
  <si>
    <t>МІЖБЮДЖЕТНІ ТРАНСФЕРТИ</t>
  </si>
  <si>
    <t>дотація на:</t>
  </si>
  <si>
    <t>до рішення міської ради</t>
  </si>
  <si>
    <t>на 2019  рік</t>
  </si>
  <si>
    <t>Обласний бюджет Сумської області</t>
  </si>
  <si>
    <t>компенсаційні виплати за пільговий проїзд учасників антитерористичної операції (операції об'єднаних сил), членів сімей загиблих (померлих) учасників антитерористичної операції (операції об'єднаних сил), інших ветеранів війни та добровольців з числа учасників антитерористичної операції (операції об'єднаних сил), осіб, які супроводжують інваліда війни І групи</t>
  </si>
  <si>
    <t>компенсаційні виплати за пільговий проїзд окремих категорій громадян</t>
  </si>
  <si>
    <t>для забезпечення відшкодування за встановлення пам'ятників та облаштування місць поховання загиблих (померлих) учасників антитерористичної операції (операції об’єднаних сил)</t>
  </si>
  <si>
    <t>для надання соціальної підтримки (допомоги) особам з інвалідністю внаслідок війни І групи з числа учасників бойових дій на території інших держав (воїнам-інтернаціоналістам) та сім'ям загиблих учасників бойових дій на території інших держав, які проживають у Сумській області</t>
  </si>
  <si>
    <t>на пільгове медичне обслуговування громадян, які постраждали внаслідок Чорнобильської катастрофи</t>
  </si>
  <si>
    <t xml:space="preserve">на поховання учасників бойових дій та інвалідів війни </t>
  </si>
  <si>
    <t xml:space="preserve">на оплату компенсаційних виплат особам з інвалідністю на бензин, ремонт, техобслуговування автотранспорту та транспортне обслуговування </t>
  </si>
  <si>
    <t>на забезпечення твердим паливом (дровами, торфобрикетами) сімей учасників антитерористичної операції (операції об’єднаних сил)</t>
  </si>
  <si>
    <t>В. ПОПОВИЧ</t>
  </si>
  <si>
    <t>Секретар міської ради</t>
  </si>
  <si>
    <t>(грн.)</t>
  </si>
  <si>
    <t>забезпечення лікування хворих на хронічну ниркову недостатність методом гемодіалізу</t>
  </si>
  <si>
    <t>Додаток 4</t>
  </si>
  <si>
    <t>Затверджено</t>
  </si>
  <si>
    <t>Внесено змін</t>
  </si>
  <si>
    <t>Затверджено з урахуванням змін</t>
  </si>
  <si>
    <t xml:space="preserve">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 </t>
  </si>
  <si>
    <t xml:space="preserve">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t>
  </si>
  <si>
    <t xml:space="preserve">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 </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</si>
  <si>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</si>
  <si>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</si>
  <si>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</si>
  <si>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</si>
  <si>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Інші субвенції з місцевого бюджету  в т.ч.</t>
  </si>
  <si>
    <t>для компенсаційних виплат учасникам антитерористичних операцій та інших ветеранів війни</t>
  </si>
  <si>
    <t>на відшкодування вартості проїзду інших категорій громадян</t>
  </si>
  <si>
    <t>отг Кириківська  (Великописарівський район)</t>
  </si>
  <si>
    <t>отг Грунська  (Охтирський район)</t>
  </si>
  <si>
    <t>отг Комишанська (Охтирський район)</t>
  </si>
  <si>
    <t>отг Чернеччинська (Охтирський район)</t>
  </si>
  <si>
    <t>Охтирський р-н</t>
  </si>
  <si>
    <t>отг Чупахівська (Охтирський район)</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</si>
  <si>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в т.ч</t>
  </si>
  <si>
    <t>Районні бюджети  та бюджети ОТГ</t>
  </si>
  <si>
    <t>Субвенція з місцевого бюджету на здійснення переданих видатків у сфері охорони здоров’я за рахунок коштів медичної субвенції  (в т.ч. від районних бюджетів та бюджетів ОТГ)</t>
  </si>
  <si>
    <t>ККДБ</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</si>
  <si>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(в т.ч від районних бюджетів та бюджетів ОТГ)</t>
  </si>
  <si>
    <t>забезпечення лікування хворих на цукровий та нецукровий діабет</t>
  </si>
  <si>
    <t>отг Комишан-ська (Охтирський район)</t>
  </si>
  <si>
    <t>оздоровлення та відпочинок дітей(крім заходів з оздоровлення дітей,що здійснюються за рахунок коштів на оздоровлення громадян,які постраждали внаслідок Чорнобильскої катастрофи)</t>
  </si>
  <si>
    <t>18311200000</t>
  </si>
  <si>
    <t>Районний бюджет Охтирського р-ну</t>
  </si>
  <si>
    <t xml:space="preserve">утримання стаціонарно-поліклінічних відділень КЗ «Охтирська ЦРЛ» </t>
  </si>
  <si>
    <t>проведення співфінансування робіт по будівництву об’єкту «Центральна районна лікарня по вул. Петропавлівська (Петровського), 15 в м.Охтирка (розширення)».</t>
  </si>
  <si>
    <t>забезпечення покращення обслуговування жителів м. Охтирка швидкою медичною допомогою викликів, які належать до категорії не екстрених комунальним закладом Сумської обласної ради «Сумський обласний центр екстреної медичної допомоги та екстреної медицини катастроф».</t>
  </si>
  <si>
    <t>Інші субвенції з місцевого бюджету, в т.ч.</t>
  </si>
  <si>
    <t>Субвенція з місцевого бюджету на співфінансування інвестиційних проектів, в т.ч.</t>
  </si>
  <si>
    <t>Субвенція з місцевого бюджету на здійснення переданих видатків у сфері охорони здоров’я за рахунок коштів медичної субвенції,  в т.ч.:</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</si>
  <si>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</si>
  <si>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</si>
  <si>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виконання депутатських  повноважень</t>
  </si>
  <si>
    <t>на медичне обслуговування внутрішньо переміщених осіб</t>
  </si>
  <si>
    <t>здійснення природоохоронних заходів</t>
  </si>
  <si>
    <t>утримання дітей у дошкільних та шкільних закладах Охтирської міської ради</t>
  </si>
  <si>
    <t>від  27.06.2019 №1631 -МР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</si>
</sst>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theme="1"/>
      <name val="Calibri"/>
      <family val="2"/>
      <charset val="204"/>
      <scheme val="minor"/>
    </font>
    <font>
      <sz val="10"/>
      <color indexed="8"/>
      <name val="Times New Roman"/>
      <family val="1"/>
      <charset val="204"/>
    </font>
    <font>
      <b/>
      <sz val="12"/>
      <color indexed="8"/>
      <name val="Times New Roman"/>
      <family val="1"/>
      <charset val="204"/>
    </font>
    <font>
      <b/>
      <sz val="10"/>
      <color indexed="8"/>
      <name val="Times New Roman"/>
      <family val="1"/>
      <charset val="204"/>
    </font>
    <font>
      <sz val="12"/>
      <color indexed="8"/>
      <name val="Times New Roman"/>
      <family val="1"/>
      <charset val="204"/>
    </font>
    <font>
      <i/>
      <sz val="12"/>
      <color indexed="8"/>
      <name val="Times New Roman"/>
      <family val="1"/>
      <charset val="204"/>
    </font>
    <font>
      <b/>
      <i/>
      <sz val="12"/>
      <color indexed="8"/>
      <name val="Times New Roman"/>
      <family val="1"/>
      <charset val="204"/>
    </font>
    <font>
      <sz val="12"/>
      <name val="Times New Roman"/>
      <family val="1"/>
      <charset val="204"/>
    </font>
    <font>
      <i/>
      <sz val="12"/>
      <name val="Times New Roman"/>
      <family val="1"/>
      <charset val="204"/>
    </font>
    <font>
      <sz val="12"/>
      <name val="Arial Narrow"/>
      <family val="2"/>
      <charset val="204"/>
    </font>
    <font>
      <i/>
      <sz val="12"/>
      <color indexed="8"/>
      <name val="Times New Roman"/>
      <family val="1"/>
      <charset val="204"/>
    </font>
    <font>
      <b/>
      <sz val="16"/>
      <color indexed="8"/>
      <name val="Times New Roman"/>
      <family val="1"/>
      <charset val="204"/>
    </font>
    <font>
      <i/>
      <sz val="13"/>
      <color indexed="8"/>
      <name val="Times New Roman"/>
      <family val="1"/>
      <charset val="204"/>
    </font>
    <font>
      <b/>
      <sz val="12"/>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7">
    <xf numFmtId="0" fontId="0" fillId="0" borderId="0" xfId="0"/>
    <xf numFmtId="0" fontId="1" fillId="0" borderId="0" xfId="0" applyFont="1" applyFill="1" applyAlignment="1">
      <alignment horizontal="center" vertical="center" wrapText="1"/>
    </xf>
    <xf numFmtId="3" fontId="1"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4" fillId="0" borderId="0" xfId="0" applyFont="1" applyFill="1" applyAlignment="1">
      <alignment horizontal="center" vertical="center" wrapText="1"/>
    </xf>
    <xf numFmtId="3" fontId="2" fillId="0" borderId="0" xfId="0" applyNumberFormat="1" applyFont="1" applyFill="1" applyAlignment="1">
      <alignment horizontal="center" vertical="center" wrapText="1"/>
    </xf>
    <xf numFmtId="0" fontId="3" fillId="0" borderId="0" xfId="0" applyFont="1" applyFill="1" applyAlignment="1">
      <alignment vertical="center" wrapText="1"/>
    </xf>
    <xf numFmtId="0" fontId="2" fillId="0" borderId="0" xfId="0" applyFont="1" applyFill="1" applyAlignment="1">
      <alignment horizontal="center" vertical="center" wrapText="1"/>
    </xf>
    <xf numFmtId="0" fontId="1" fillId="0" borderId="0" xfId="0" applyFont="1" applyFill="1" applyAlignment="1">
      <alignment horizontal="left" vertical="center" wrapText="1"/>
    </xf>
    <xf numFmtId="1" fontId="3" fillId="0" borderId="0" xfId="0" applyNumberFormat="1" applyFont="1" applyFill="1" applyAlignment="1">
      <alignment horizontal="center" vertical="center" wrapText="1"/>
    </xf>
    <xf numFmtId="1" fontId="2" fillId="0" borderId="0" xfId="0" applyNumberFormat="1" applyFont="1" applyFill="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3"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4" fillId="0" borderId="1" xfId="0" applyFont="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Border="1" applyAlignment="1">
      <alignment vertical="center" wrapText="1"/>
    </xf>
    <xf numFmtId="3"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2" fontId="4" fillId="0" borderId="1" xfId="0" applyNumberFormat="1" applyFont="1" applyFill="1" applyBorder="1" applyAlignment="1">
      <alignment horizontal="left" vertical="center" wrapText="1"/>
    </xf>
    <xf numFmtId="0" fontId="4" fillId="0" borderId="1" xfId="0" applyFont="1" applyBorder="1" applyAlignment="1">
      <alignment vertical="center"/>
    </xf>
    <xf numFmtId="0" fontId="5" fillId="0" borderId="1" xfId="0" applyFont="1" applyBorder="1" applyAlignment="1">
      <alignment vertical="center"/>
    </xf>
    <xf numFmtId="0" fontId="8" fillId="2" borderId="1" xfId="0" applyFont="1" applyFill="1" applyBorder="1" applyAlignment="1">
      <alignment horizontal="center" vertical="center" wrapText="1"/>
    </xf>
    <xf numFmtId="0" fontId="5" fillId="0" borderId="0" xfId="0" applyFont="1" applyFill="1" applyAlignment="1">
      <alignment horizontal="left" vertical="center" wrapText="1"/>
    </xf>
    <xf numFmtId="4" fontId="4"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4" fontId="5"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xf>
    <xf numFmtId="0" fontId="10" fillId="0" borderId="0" xfId="0" applyFont="1" applyAlignment="1">
      <alignment horizontal="justify"/>
    </xf>
    <xf numFmtId="0" fontId="4" fillId="0" borderId="1" xfId="0" quotePrefix="1" applyFont="1" applyFill="1" applyBorder="1" applyAlignment="1">
      <alignment horizontal="left" vertical="center" wrapText="1"/>
    </xf>
    <xf numFmtId="0" fontId="12" fillId="0" borderId="0" xfId="0" applyFont="1" applyAlignment="1">
      <alignment horizontal="left" vertical="center"/>
    </xf>
    <xf numFmtId="0" fontId="10" fillId="0" borderId="1" xfId="0" applyFont="1" applyBorder="1" applyAlignment="1">
      <alignment horizontal="left" vertical="center" wrapText="1"/>
    </xf>
    <xf numFmtId="0" fontId="10" fillId="0" borderId="0" xfId="0" applyFont="1" applyAlignment="1">
      <alignment horizontal="left" vertical="center"/>
    </xf>
    <xf numFmtId="4" fontId="3" fillId="0" borderId="0" xfId="0" applyNumberFormat="1" applyFont="1" applyFill="1" applyAlignment="1">
      <alignment horizontal="center" vertical="center" wrapText="1"/>
    </xf>
    <xf numFmtId="4" fontId="2" fillId="0" borderId="0" xfId="0" applyNumberFormat="1" applyFont="1" applyFill="1" applyAlignment="1">
      <alignment vertical="center" wrapText="1"/>
    </xf>
    <xf numFmtId="0" fontId="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3" fontId="1" fillId="3" borderId="0" xfId="0" applyNumberFormat="1" applyFont="1" applyFill="1" applyAlignment="1">
      <alignment horizontal="center" vertical="center" wrapText="1"/>
    </xf>
    <xf numFmtId="3" fontId="2" fillId="3" borderId="1"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0" fontId="2" fillId="3" borderId="0" xfId="0" applyFont="1" applyFill="1" applyAlignment="1">
      <alignment vertical="center" wrapText="1"/>
    </xf>
    <xf numFmtId="0" fontId="5" fillId="0" borderId="1" xfId="0" applyFont="1" applyBorder="1" applyAlignment="1">
      <alignment horizontal="left" vertical="center"/>
    </xf>
    <xf numFmtId="0" fontId="1"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1"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tabSelected="1" view="pageBreakPreview" topLeftCell="J1" zoomScale="40" zoomScaleNormal="75" zoomScaleSheetLayoutView="40" workbookViewId="0">
      <selection activeCell="O3" sqref="O3:P3"/>
    </sheetView>
  </sheetViews>
  <sheetFormatPr defaultColWidth="9.140625" defaultRowHeight="12.75" x14ac:dyDescent="0.2"/>
  <cols>
    <col min="1" max="1" width="17" style="1" customWidth="1"/>
    <col min="2" max="2" width="24.28515625" style="13" customWidth="1"/>
    <col min="3" max="3" width="11" style="13" customWidth="1"/>
    <col min="4" max="4" width="56" style="1" customWidth="1"/>
    <col min="5" max="5" width="14.85546875" style="2" customWidth="1"/>
    <col min="6" max="6" width="9.5703125" style="2" customWidth="1"/>
    <col min="7" max="7" width="14.5703125" style="3" customWidth="1"/>
    <col min="8" max="8" width="13" style="14" customWidth="1"/>
    <col min="9" max="9" width="108.7109375" style="1" customWidth="1"/>
    <col min="10" max="10" width="17.85546875" style="2" customWidth="1"/>
    <col min="11" max="11" width="15.85546875" style="57" customWidth="1"/>
    <col min="12" max="12" width="17.5703125" style="3" customWidth="1"/>
    <col min="13" max="14" width="14.7109375" style="1" customWidth="1"/>
    <col min="15" max="15" width="15.5703125" style="1" customWidth="1"/>
    <col min="16" max="16" width="16.85546875" style="3" customWidth="1"/>
    <col min="17" max="17" width="23.5703125" style="1" customWidth="1"/>
    <col min="18" max="18" width="13.7109375" style="1" customWidth="1"/>
    <col min="19" max="19" width="13.5703125" style="1" customWidth="1"/>
    <col min="20" max="20" width="18.85546875" style="1" customWidth="1"/>
    <col min="21" max="21" width="12.7109375" style="1" customWidth="1"/>
    <col min="22" max="22" width="89.140625" style="1" customWidth="1"/>
    <col min="23" max="24" width="17.42578125" style="1" customWidth="1"/>
    <col min="25" max="25" width="14.7109375" style="1" customWidth="1"/>
    <col min="26" max="26" width="14.140625" style="1" customWidth="1"/>
    <col min="27" max="28" width="15" style="1" customWidth="1"/>
    <col min="29" max="29" width="18.42578125" style="6" customWidth="1"/>
    <col min="30" max="16384" width="9.140625" style="1"/>
  </cols>
  <sheetData>
    <row r="1" spans="1:29" ht="18.75" customHeight="1" x14ac:dyDescent="0.2">
      <c r="O1" s="70" t="s">
        <v>29</v>
      </c>
      <c r="P1" s="70"/>
      <c r="V1" s="4"/>
      <c r="W1" s="4"/>
      <c r="X1" s="4"/>
      <c r="Y1" s="4"/>
      <c r="Z1" s="4"/>
      <c r="AA1" s="4"/>
      <c r="AB1" s="4"/>
      <c r="AC1" s="11"/>
    </row>
    <row r="2" spans="1:29" ht="18.75" customHeight="1" x14ac:dyDescent="0.2">
      <c r="O2" s="70" t="s">
        <v>14</v>
      </c>
      <c r="P2" s="70"/>
      <c r="V2" s="4"/>
      <c r="W2" s="4"/>
      <c r="X2" s="4"/>
      <c r="Y2" s="4"/>
      <c r="Z2" s="4"/>
      <c r="AA2" s="4"/>
      <c r="AB2" s="4"/>
      <c r="AC2" s="11"/>
    </row>
    <row r="3" spans="1:29" ht="18.75" customHeight="1" x14ac:dyDescent="0.2">
      <c r="O3" s="70" t="s">
        <v>71</v>
      </c>
      <c r="P3" s="70"/>
      <c r="V3" s="4"/>
      <c r="W3" s="4"/>
      <c r="X3" s="4"/>
      <c r="Y3" s="4"/>
      <c r="Z3" s="4"/>
      <c r="AA3" s="4"/>
      <c r="AB3" s="4"/>
      <c r="AC3" s="11"/>
    </row>
    <row r="4" spans="1:29" s="12" customFormat="1" ht="18" customHeight="1" x14ac:dyDescent="0.2">
      <c r="A4" s="11"/>
      <c r="B4" s="5"/>
      <c r="C4" s="5"/>
      <c r="D4" s="71" t="s">
        <v>12</v>
      </c>
      <c r="E4" s="71"/>
      <c r="F4" s="71"/>
      <c r="G4" s="71"/>
      <c r="H4" s="71"/>
      <c r="I4" s="71"/>
      <c r="J4" s="71"/>
      <c r="K4" s="71"/>
      <c r="L4" s="71"/>
      <c r="M4" s="71"/>
      <c r="N4" s="71"/>
      <c r="O4" s="71"/>
      <c r="P4" s="71"/>
      <c r="Q4" s="5"/>
      <c r="R4" s="5"/>
      <c r="S4" s="5"/>
      <c r="T4" s="5"/>
      <c r="U4" s="5"/>
      <c r="V4" s="5"/>
      <c r="W4" s="5"/>
      <c r="X4" s="5"/>
      <c r="Y4" s="5"/>
      <c r="Z4" s="5"/>
      <c r="AA4" s="5"/>
      <c r="AB4" s="5"/>
      <c r="AC4" s="5"/>
    </row>
    <row r="5" spans="1:29" s="12" customFormat="1" ht="18.75" customHeight="1" x14ac:dyDescent="0.2">
      <c r="A5" s="11"/>
      <c r="B5" s="5"/>
      <c r="C5" s="5"/>
      <c r="D5" s="71" t="s">
        <v>15</v>
      </c>
      <c r="E5" s="71"/>
      <c r="F5" s="71"/>
      <c r="G5" s="71"/>
      <c r="H5" s="71"/>
      <c r="I5" s="71"/>
      <c r="J5" s="71"/>
      <c r="K5" s="71"/>
      <c r="L5" s="71"/>
      <c r="M5" s="71"/>
      <c r="N5" s="71"/>
      <c r="O5" s="71"/>
      <c r="P5" s="71"/>
      <c r="Q5" s="5"/>
      <c r="R5" s="5"/>
      <c r="S5" s="5"/>
      <c r="T5" s="5"/>
      <c r="U5" s="5"/>
      <c r="V5" s="5"/>
      <c r="W5" s="5"/>
      <c r="X5" s="5"/>
      <c r="Y5" s="5"/>
      <c r="Z5" s="5"/>
      <c r="AA5" s="5"/>
      <c r="AB5" s="5"/>
      <c r="AC5" s="5"/>
    </row>
    <row r="6" spans="1:29" x14ac:dyDescent="0.2">
      <c r="AB6" s="66" t="s">
        <v>27</v>
      </c>
      <c r="AC6" s="66"/>
    </row>
    <row r="7" spans="1:29" s="12" customFormat="1" ht="15.75" customHeight="1" x14ac:dyDescent="0.2">
      <c r="A7" s="67" t="s">
        <v>0</v>
      </c>
      <c r="B7" s="67" t="s">
        <v>1</v>
      </c>
      <c r="C7" s="80" t="s">
        <v>2</v>
      </c>
      <c r="D7" s="81"/>
      <c r="E7" s="81"/>
      <c r="F7" s="81"/>
      <c r="G7" s="81"/>
      <c r="H7" s="81"/>
      <c r="I7" s="81"/>
      <c r="J7" s="81"/>
      <c r="K7" s="81"/>
      <c r="L7" s="81"/>
      <c r="M7" s="81"/>
      <c r="N7" s="81"/>
      <c r="O7" s="81"/>
      <c r="P7" s="82"/>
      <c r="Q7" s="72" t="s">
        <v>8</v>
      </c>
      <c r="R7" s="72"/>
      <c r="S7" s="72"/>
      <c r="T7" s="72"/>
      <c r="U7" s="72"/>
      <c r="V7" s="72"/>
      <c r="W7" s="72"/>
      <c r="X7" s="72"/>
      <c r="Y7" s="72"/>
      <c r="Z7" s="72"/>
      <c r="AA7" s="72"/>
      <c r="AB7" s="72"/>
      <c r="AC7" s="72"/>
    </row>
    <row r="8" spans="1:29" s="12" customFormat="1" ht="20.25" customHeight="1" x14ac:dyDescent="0.2">
      <c r="A8" s="68"/>
      <c r="B8" s="68"/>
      <c r="C8" s="72" t="s">
        <v>13</v>
      </c>
      <c r="D8" s="72"/>
      <c r="E8" s="72"/>
      <c r="F8" s="72"/>
      <c r="G8" s="72"/>
      <c r="H8" s="80" t="s">
        <v>3</v>
      </c>
      <c r="I8" s="81"/>
      <c r="J8" s="81"/>
      <c r="K8" s="81"/>
      <c r="L8" s="81"/>
      <c r="M8" s="81"/>
      <c r="N8" s="81"/>
      <c r="O8" s="82"/>
      <c r="P8" s="73" t="s">
        <v>6</v>
      </c>
      <c r="Q8" s="72" t="s">
        <v>13</v>
      </c>
      <c r="R8" s="72"/>
      <c r="S8" s="72"/>
      <c r="T8" s="72"/>
      <c r="U8" s="76" t="s">
        <v>3</v>
      </c>
      <c r="V8" s="77"/>
      <c r="W8" s="77"/>
      <c r="X8" s="77"/>
      <c r="Y8" s="77"/>
      <c r="Z8" s="77"/>
      <c r="AA8" s="77"/>
      <c r="AB8" s="78"/>
      <c r="AC8" s="67" t="s">
        <v>6</v>
      </c>
    </row>
    <row r="9" spans="1:29" s="12" customFormat="1" ht="24" customHeight="1" x14ac:dyDescent="0.2">
      <c r="A9" s="68"/>
      <c r="B9" s="68"/>
      <c r="C9" s="72"/>
      <c r="D9" s="72"/>
      <c r="E9" s="72"/>
      <c r="F9" s="72"/>
      <c r="G9" s="72"/>
      <c r="H9" s="86"/>
      <c r="I9" s="86"/>
      <c r="J9" s="76" t="s">
        <v>4</v>
      </c>
      <c r="K9" s="77"/>
      <c r="L9" s="78"/>
      <c r="M9" s="72" t="s">
        <v>5</v>
      </c>
      <c r="N9" s="72"/>
      <c r="O9" s="72"/>
      <c r="P9" s="74"/>
      <c r="Q9" s="72"/>
      <c r="R9" s="72"/>
      <c r="S9" s="72"/>
      <c r="T9" s="72"/>
      <c r="U9" s="76"/>
      <c r="V9" s="78"/>
      <c r="W9" s="76" t="s">
        <v>4</v>
      </c>
      <c r="X9" s="77"/>
      <c r="Y9" s="78"/>
      <c r="Z9" s="72" t="s">
        <v>5</v>
      </c>
      <c r="AA9" s="72"/>
      <c r="AB9" s="72"/>
      <c r="AC9" s="68"/>
    </row>
    <row r="10" spans="1:29" s="12" customFormat="1" ht="21" customHeight="1" x14ac:dyDescent="0.2">
      <c r="A10" s="68"/>
      <c r="B10" s="69"/>
      <c r="C10" s="83" t="s">
        <v>7</v>
      </c>
      <c r="D10" s="84"/>
      <c r="E10" s="84"/>
      <c r="F10" s="84"/>
      <c r="G10" s="84"/>
      <c r="H10" s="84"/>
      <c r="I10" s="84"/>
      <c r="J10" s="84"/>
      <c r="K10" s="84"/>
      <c r="L10" s="84"/>
      <c r="M10" s="84"/>
      <c r="N10" s="84"/>
      <c r="O10" s="85"/>
      <c r="P10" s="74"/>
      <c r="Q10" s="72" t="s">
        <v>9</v>
      </c>
      <c r="R10" s="72"/>
      <c r="S10" s="72"/>
      <c r="T10" s="72"/>
      <c r="U10" s="72"/>
      <c r="V10" s="72"/>
      <c r="W10" s="72"/>
      <c r="X10" s="72"/>
      <c r="Y10" s="72"/>
      <c r="Z10" s="72"/>
      <c r="AA10" s="72"/>
      <c r="AB10" s="72"/>
      <c r="AC10" s="68"/>
    </row>
    <row r="11" spans="1:29" s="12" customFormat="1" ht="78" customHeight="1" x14ac:dyDescent="0.2">
      <c r="A11" s="69"/>
      <c r="B11" s="16"/>
      <c r="C11" s="17" t="s">
        <v>52</v>
      </c>
      <c r="D11" s="17"/>
      <c r="E11" s="18" t="s">
        <v>30</v>
      </c>
      <c r="F11" s="18" t="s">
        <v>31</v>
      </c>
      <c r="G11" s="18" t="s">
        <v>32</v>
      </c>
      <c r="H11" s="17"/>
      <c r="I11" s="17"/>
      <c r="J11" s="18" t="s">
        <v>30</v>
      </c>
      <c r="K11" s="58" t="s">
        <v>31</v>
      </c>
      <c r="L11" s="18" t="s">
        <v>32</v>
      </c>
      <c r="M11" s="18" t="s">
        <v>30</v>
      </c>
      <c r="N11" s="18" t="s">
        <v>31</v>
      </c>
      <c r="O11" s="18" t="s">
        <v>32</v>
      </c>
      <c r="P11" s="75"/>
      <c r="Q11" s="17"/>
      <c r="R11" s="18" t="s">
        <v>30</v>
      </c>
      <c r="S11" s="18" t="s">
        <v>31</v>
      </c>
      <c r="T11" s="18" t="s">
        <v>32</v>
      </c>
      <c r="U11" s="18"/>
      <c r="V11" s="17"/>
      <c r="W11" s="18" t="s">
        <v>30</v>
      </c>
      <c r="X11" s="18" t="s">
        <v>31</v>
      </c>
      <c r="Y11" s="18" t="s">
        <v>32</v>
      </c>
      <c r="Z11" s="18" t="s">
        <v>30</v>
      </c>
      <c r="AA11" s="18" t="s">
        <v>31</v>
      </c>
      <c r="AB11" s="18" t="s">
        <v>32</v>
      </c>
      <c r="AC11" s="69"/>
    </row>
    <row r="12" spans="1:29" s="9" customFormat="1" ht="71.25" customHeight="1" x14ac:dyDescent="0.2">
      <c r="A12" s="19">
        <v>18100000000</v>
      </c>
      <c r="B12" s="20" t="s">
        <v>16</v>
      </c>
      <c r="C12" s="20">
        <v>41040200</v>
      </c>
      <c r="D12" s="21" t="s">
        <v>49</v>
      </c>
      <c r="E12" s="22">
        <v>3475750</v>
      </c>
      <c r="F12" s="22"/>
      <c r="G12" s="18">
        <f>E12+F12</f>
        <v>3475750</v>
      </c>
      <c r="H12" s="23"/>
      <c r="I12" s="19"/>
      <c r="J12" s="22"/>
      <c r="K12" s="59"/>
      <c r="L12" s="18"/>
      <c r="M12" s="22"/>
      <c r="N12" s="22"/>
      <c r="O12" s="22"/>
      <c r="P12" s="18"/>
      <c r="Q12" s="19"/>
      <c r="R12" s="19"/>
      <c r="S12" s="19"/>
      <c r="T12" s="19"/>
      <c r="U12" s="19"/>
      <c r="V12" s="19"/>
      <c r="W12" s="19"/>
      <c r="X12" s="19"/>
      <c r="Y12" s="19"/>
      <c r="Z12" s="19"/>
      <c r="AA12" s="19"/>
      <c r="AB12" s="19"/>
      <c r="AC12" s="17"/>
    </row>
    <row r="13" spans="1:29" s="9" customFormat="1" ht="80.25" customHeight="1" x14ac:dyDescent="0.2">
      <c r="A13" s="19"/>
      <c r="B13" s="24" t="s">
        <v>50</v>
      </c>
      <c r="C13" s="20">
        <v>41040201</v>
      </c>
      <c r="D13" s="21" t="s">
        <v>53</v>
      </c>
      <c r="E13" s="22">
        <f>SUM(E14:E17)</f>
        <v>1656947</v>
      </c>
      <c r="F13" s="22">
        <f>SUM(F14:F17)</f>
        <v>0</v>
      </c>
      <c r="G13" s="18">
        <f>SUM(G14:G17)</f>
        <v>1656947</v>
      </c>
      <c r="H13" s="23"/>
      <c r="I13" s="19"/>
      <c r="J13" s="22"/>
      <c r="K13" s="59"/>
      <c r="L13" s="18"/>
      <c r="M13" s="22"/>
      <c r="N13" s="22"/>
      <c r="O13" s="22"/>
      <c r="P13" s="18"/>
      <c r="Q13" s="19"/>
      <c r="R13" s="19"/>
      <c r="S13" s="19"/>
      <c r="T13" s="19"/>
      <c r="U13" s="19"/>
      <c r="V13" s="19"/>
      <c r="W13" s="19"/>
      <c r="X13" s="19"/>
      <c r="Y13" s="19"/>
      <c r="Z13" s="19"/>
      <c r="AA13" s="19"/>
      <c r="AB13" s="19"/>
      <c r="AC13" s="17"/>
    </row>
    <row r="14" spans="1:29" s="31" customFormat="1" ht="35.25" customHeight="1" x14ac:dyDescent="0.2">
      <c r="A14" s="25">
        <v>18504000000</v>
      </c>
      <c r="B14" s="26" t="s">
        <v>43</v>
      </c>
      <c r="C14" s="26"/>
      <c r="D14" s="25"/>
      <c r="E14" s="27">
        <v>594589</v>
      </c>
      <c r="F14" s="27"/>
      <c r="G14" s="29">
        <f>E14+F14</f>
        <v>594589</v>
      </c>
      <c r="H14" s="28"/>
      <c r="I14" s="25"/>
      <c r="J14" s="27"/>
      <c r="K14" s="60"/>
      <c r="L14" s="29"/>
      <c r="M14" s="27"/>
      <c r="N14" s="27"/>
      <c r="O14" s="27"/>
      <c r="P14" s="29"/>
      <c r="Q14" s="25"/>
      <c r="R14" s="25"/>
      <c r="S14" s="25"/>
      <c r="T14" s="25"/>
      <c r="U14" s="25"/>
      <c r="V14" s="25"/>
      <c r="W14" s="25"/>
      <c r="X14" s="25"/>
      <c r="Y14" s="25"/>
      <c r="Z14" s="25"/>
      <c r="AA14" s="25"/>
      <c r="AB14" s="25"/>
      <c r="AC14" s="30"/>
    </row>
    <row r="15" spans="1:29" s="31" customFormat="1" ht="33" customHeight="1" x14ac:dyDescent="0.2">
      <c r="A15" s="25">
        <v>18511000000</v>
      </c>
      <c r="B15" s="26" t="s">
        <v>44</v>
      </c>
      <c r="C15" s="26"/>
      <c r="D15" s="32"/>
      <c r="E15" s="27">
        <v>675213</v>
      </c>
      <c r="F15" s="27"/>
      <c r="G15" s="29">
        <f>E15+F15</f>
        <v>675213</v>
      </c>
      <c r="H15" s="28"/>
      <c r="I15" s="25"/>
      <c r="J15" s="27"/>
      <c r="K15" s="60"/>
      <c r="L15" s="29"/>
      <c r="M15" s="27"/>
      <c r="N15" s="27"/>
      <c r="O15" s="27"/>
      <c r="P15" s="29"/>
      <c r="Q15" s="25"/>
      <c r="R15" s="25"/>
      <c r="S15" s="25"/>
      <c r="T15" s="25"/>
      <c r="U15" s="25"/>
      <c r="V15" s="25"/>
      <c r="W15" s="25"/>
      <c r="X15" s="25"/>
      <c r="Y15" s="25"/>
      <c r="Z15" s="25"/>
      <c r="AA15" s="25"/>
      <c r="AB15" s="25"/>
      <c r="AC15" s="30"/>
    </row>
    <row r="16" spans="1:29" s="31" customFormat="1" ht="34.5" customHeight="1" x14ac:dyDescent="0.2">
      <c r="A16" s="25">
        <v>18522000000</v>
      </c>
      <c r="B16" s="33" t="s">
        <v>45</v>
      </c>
      <c r="C16" s="33"/>
      <c r="D16" s="32"/>
      <c r="E16" s="27">
        <v>92085</v>
      </c>
      <c r="F16" s="27"/>
      <c r="G16" s="29">
        <f>E16+F16</f>
        <v>92085</v>
      </c>
      <c r="H16" s="28"/>
      <c r="I16" s="25"/>
      <c r="J16" s="27"/>
      <c r="K16" s="60"/>
      <c r="L16" s="29"/>
      <c r="M16" s="27"/>
      <c r="N16" s="27"/>
      <c r="O16" s="27"/>
      <c r="P16" s="29"/>
      <c r="Q16" s="25"/>
      <c r="R16" s="25"/>
      <c r="S16" s="25"/>
      <c r="T16" s="25"/>
      <c r="U16" s="25"/>
      <c r="V16" s="25"/>
      <c r="W16" s="25"/>
      <c r="X16" s="25"/>
      <c r="Y16" s="25"/>
      <c r="Z16" s="25"/>
      <c r="AA16" s="25"/>
      <c r="AB16" s="25"/>
      <c r="AC16" s="30"/>
    </row>
    <row r="17" spans="1:29" s="31" customFormat="1" ht="36.75" customHeight="1" x14ac:dyDescent="0.2">
      <c r="A17" s="25">
        <v>18523000000</v>
      </c>
      <c r="B17" s="33" t="s">
        <v>46</v>
      </c>
      <c r="C17" s="33"/>
      <c r="D17" s="32"/>
      <c r="E17" s="27">
        <v>295060</v>
      </c>
      <c r="F17" s="27"/>
      <c r="G17" s="29">
        <f>E17+F17</f>
        <v>295060</v>
      </c>
      <c r="H17" s="28"/>
      <c r="I17" s="25"/>
      <c r="J17" s="27"/>
      <c r="K17" s="60"/>
      <c r="L17" s="29"/>
      <c r="M17" s="27"/>
      <c r="N17" s="27"/>
      <c r="O17" s="29"/>
      <c r="P17" s="29"/>
      <c r="Q17" s="25"/>
      <c r="R17" s="25"/>
      <c r="S17" s="25"/>
      <c r="T17" s="25"/>
      <c r="U17" s="25"/>
      <c r="V17" s="25"/>
      <c r="W17" s="25"/>
      <c r="X17" s="25"/>
      <c r="Y17" s="25"/>
      <c r="Z17" s="25"/>
      <c r="AA17" s="25"/>
      <c r="AB17" s="25"/>
      <c r="AC17" s="30"/>
    </row>
    <row r="18" spans="1:29" s="9" customFormat="1" ht="68.25" customHeight="1" x14ac:dyDescent="0.2">
      <c r="A18" s="19">
        <v>18100000000</v>
      </c>
      <c r="B18" s="20" t="s">
        <v>16</v>
      </c>
      <c r="C18" s="20"/>
      <c r="D18" s="20"/>
      <c r="E18" s="22"/>
      <c r="F18" s="22"/>
      <c r="G18" s="22"/>
      <c r="H18" s="23">
        <v>41050100</v>
      </c>
      <c r="I18" s="20" t="s">
        <v>33</v>
      </c>
      <c r="J18" s="22">
        <v>77994670</v>
      </c>
      <c r="K18" s="59"/>
      <c r="L18" s="18">
        <f t="shared" ref="L18:L24" si="0">J18+K18</f>
        <v>77994670</v>
      </c>
      <c r="M18" s="22"/>
      <c r="N18" s="22"/>
      <c r="O18" s="18">
        <f t="shared" ref="O18:O23" si="1">M18+N18</f>
        <v>0</v>
      </c>
      <c r="P18" s="18">
        <f>L18+O18</f>
        <v>77994670</v>
      </c>
      <c r="Q18" s="19"/>
      <c r="R18" s="19"/>
      <c r="S18" s="19"/>
      <c r="T18" s="19"/>
      <c r="U18" s="19"/>
      <c r="V18" s="19"/>
      <c r="W18" s="19"/>
      <c r="X18" s="19"/>
      <c r="Y18" s="19"/>
      <c r="Z18" s="19"/>
      <c r="AA18" s="19"/>
      <c r="AB18" s="19"/>
      <c r="AC18" s="17"/>
    </row>
    <row r="19" spans="1:29" s="9" customFormat="1" ht="42" customHeight="1" x14ac:dyDescent="0.2">
      <c r="A19" s="19">
        <v>18100000000</v>
      </c>
      <c r="B19" s="20" t="s">
        <v>16</v>
      </c>
      <c r="C19" s="20"/>
      <c r="D19" s="20"/>
      <c r="E19" s="22"/>
      <c r="F19" s="22"/>
      <c r="G19" s="22"/>
      <c r="H19" s="23">
        <v>41050200</v>
      </c>
      <c r="I19" s="34" t="s">
        <v>34</v>
      </c>
      <c r="J19" s="22">
        <v>297300</v>
      </c>
      <c r="K19" s="59"/>
      <c r="L19" s="18">
        <f t="shared" si="0"/>
        <v>297300</v>
      </c>
      <c r="M19" s="22"/>
      <c r="N19" s="22"/>
      <c r="O19" s="18">
        <f t="shared" si="1"/>
        <v>0</v>
      </c>
      <c r="P19" s="18">
        <f t="shared" ref="P19:P62" si="2">L19+O19</f>
        <v>297300</v>
      </c>
      <c r="Q19" s="19"/>
      <c r="R19" s="19"/>
      <c r="S19" s="19"/>
      <c r="T19" s="19"/>
      <c r="U19" s="19"/>
      <c r="V19" s="19"/>
      <c r="W19" s="19"/>
      <c r="X19" s="19"/>
      <c r="Y19" s="19"/>
      <c r="Z19" s="19"/>
      <c r="AA19" s="19"/>
      <c r="AB19" s="19"/>
      <c r="AC19" s="17"/>
    </row>
    <row r="20" spans="1:29" s="9" customFormat="1" ht="113.25" customHeight="1" x14ac:dyDescent="0.2">
      <c r="A20" s="19">
        <v>18100000000</v>
      </c>
      <c r="B20" s="20" t="s">
        <v>16</v>
      </c>
      <c r="C20" s="20"/>
      <c r="D20" s="19"/>
      <c r="E20" s="22"/>
      <c r="F20" s="22"/>
      <c r="G20" s="22"/>
      <c r="H20" s="23">
        <v>41050300</v>
      </c>
      <c r="I20" s="34" t="s">
        <v>35</v>
      </c>
      <c r="J20" s="22">
        <v>66155500</v>
      </c>
      <c r="K20" s="59"/>
      <c r="L20" s="18">
        <f t="shared" si="0"/>
        <v>66155500</v>
      </c>
      <c r="M20" s="22"/>
      <c r="N20" s="22"/>
      <c r="O20" s="18">
        <f t="shared" si="1"/>
        <v>0</v>
      </c>
      <c r="P20" s="18">
        <f t="shared" si="2"/>
        <v>66155500</v>
      </c>
      <c r="Q20" s="19"/>
      <c r="R20" s="19"/>
      <c r="S20" s="19"/>
      <c r="T20" s="19"/>
      <c r="U20" s="19"/>
      <c r="V20" s="19"/>
      <c r="W20" s="19"/>
      <c r="X20" s="19"/>
      <c r="Y20" s="19"/>
      <c r="Z20" s="19"/>
      <c r="AA20" s="19"/>
      <c r="AB20" s="19"/>
      <c r="AC20" s="17"/>
    </row>
    <row r="21" spans="1:29" s="9" customFormat="1" ht="81" customHeight="1" x14ac:dyDescent="0.2">
      <c r="A21" s="19">
        <v>18100000000</v>
      </c>
      <c r="B21" s="20" t="s">
        <v>16</v>
      </c>
      <c r="C21" s="20"/>
      <c r="D21" s="19"/>
      <c r="E21" s="22"/>
      <c r="F21" s="22"/>
      <c r="G21" s="22"/>
      <c r="H21" s="23">
        <v>41050400</v>
      </c>
      <c r="I21" s="35" t="s">
        <v>36</v>
      </c>
      <c r="J21" s="22">
        <v>717900</v>
      </c>
      <c r="K21" s="59"/>
      <c r="L21" s="18">
        <f t="shared" si="0"/>
        <v>717900</v>
      </c>
      <c r="M21" s="22"/>
      <c r="N21" s="22"/>
      <c r="O21" s="18">
        <f t="shared" si="1"/>
        <v>0</v>
      </c>
      <c r="P21" s="18">
        <f t="shared" si="2"/>
        <v>717900</v>
      </c>
      <c r="Q21" s="19"/>
      <c r="R21" s="19"/>
      <c r="S21" s="19"/>
      <c r="T21" s="19"/>
      <c r="U21" s="19"/>
      <c r="V21" s="19"/>
      <c r="W21" s="19"/>
      <c r="X21" s="19"/>
      <c r="Y21" s="19"/>
      <c r="Z21" s="19"/>
      <c r="AA21" s="19"/>
      <c r="AB21" s="19"/>
      <c r="AC21" s="17"/>
    </row>
    <row r="22" spans="1:29" s="9" customFormat="1" ht="39" customHeight="1" x14ac:dyDescent="0.2">
      <c r="A22" s="19">
        <v>18100000000</v>
      </c>
      <c r="B22" s="20" t="s">
        <v>16</v>
      </c>
      <c r="C22" s="20"/>
      <c r="D22" s="19"/>
      <c r="E22" s="22"/>
      <c r="F22" s="22"/>
      <c r="G22" s="22"/>
      <c r="H22" s="23">
        <v>41051000</v>
      </c>
      <c r="I22" s="34" t="s">
        <v>37</v>
      </c>
      <c r="J22" s="22">
        <v>978720</v>
      </c>
      <c r="K22" s="59"/>
      <c r="L22" s="18">
        <f t="shared" si="0"/>
        <v>978720</v>
      </c>
      <c r="M22" s="22"/>
      <c r="N22" s="22"/>
      <c r="O22" s="18">
        <f t="shared" si="1"/>
        <v>0</v>
      </c>
      <c r="P22" s="18">
        <f t="shared" si="2"/>
        <v>978720</v>
      </c>
      <c r="Q22" s="19"/>
      <c r="R22" s="19"/>
      <c r="S22" s="19"/>
      <c r="T22" s="19"/>
      <c r="U22" s="19"/>
      <c r="V22" s="19"/>
      <c r="W22" s="19"/>
      <c r="X22" s="19"/>
      <c r="Y22" s="19"/>
      <c r="Z22" s="19"/>
      <c r="AA22" s="19"/>
      <c r="AB22" s="19"/>
      <c r="AC22" s="17"/>
    </row>
    <row r="23" spans="1:29" s="9" customFormat="1" ht="34.5" customHeight="1" x14ac:dyDescent="0.2">
      <c r="A23" s="19">
        <v>18100000000</v>
      </c>
      <c r="B23" s="20" t="s">
        <v>16</v>
      </c>
      <c r="C23" s="20"/>
      <c r="D23" s="19"/>
      <c r="E23" s="22"/>
      <c r="F23" s="22"/>
      <c r="G23" s="22"/>
      <c r="H23" s="23">
        <v>41051200</v>
      </c>
      <c r="I23" s="36" t="s">
        <v>38</v>
      </c>
      <c r="J23" s="22">
        <f>753271+48007</f>
        <v>801278</v>
      </c>
      <c r="K23" s="59">
        <v>0</v>
      </c>
      <c r="L23" s="18">
        <f t="shared" si="0"/>
        <v>801278</v>
      </c>
      <c r="M23" s="22"/>
      <c r="N23" s="22"/>
      <c r="O23" s="18">
        <f t="shared" si="1"/>
        <v>0</v>
      </c>
      <c r="P23" s="18">
        <f t="shared" si="2"/>
        <v>801278</v>
      </c>
      <c r="Q23" s="19"/>
      <c r="R23" s="19"/>
      <c r="S23" s="19"/>
      <c r="T23" s="19"/>
      <c r="U23" s="19"/>
      <c r="V23" s="19"/>
      <c r="W23" s="19"/>
      <c r="X23" s="19"/>
      <c r="Y23" s="19"/>
      <c r="Z23" s="19"/>
      <c r="AA23" s="19"/>
      <c r="AB23" s="19"/>
      <c r="AC23" s="17"/>
    </row>
    <row r="24" spans="1:29" s="9" customFormat="1" ht="34.5" customHeight="1" x14ac:dyDescent="0.2">
      <c r="A24" s="19">
        <v>18100000000</v>
      </c>
      <c r="B24" s="20" t="s">
        <v>16</v>
      </c>
      <c r="C24" s="20"/>
      <c r="D24" s="19"/>
      <c r="E24" s="22"/>
      <c r="F24" s="22"/>
      <c r="G24" s="22"/>
      <c r="H24" s="23">
        <v>41051400</v>
      </c>
      <c r="I24" s="36" t="s">
        <v>65</v>
      </c>
      <c r="J24" s="22">
        <f>920025+37128</f>
        <v>957153</v>
      </c>
      <c r="K24" s="59">
        <v>0</v>
      </c>
      <c r="L24" s="18">
        <f t="shared" si="0"/>
        <v>957153</v>
      </c>
      <c r="M24" s="22"/>
      <c r="N24" s="22"/>
      <c r="O24" s="18"/>
      <c r="P24" s="18">
        <f t="shared" si="2"/>
        <v>957153</v>
      </c>
      <c r="Q24" s="19"/>
      <c r="R24" s="19"/>
      <c r="S24" s="19"/>
      <c r="T24" s="19"/>
      <c r="U24" s="19"/>
      <c r="V24" s="19"/>
      <c r="W24" s="19"/>
      <c r="X24" s="19"/>
      <c r="Y24" s="19"/>
      <c r="Z24" s="19"/>
      <c r="AA24" s="19"/>
      <c r="AB24" s="19"/>
      <c r="AC24" s="17"/>
    </row>
    <row r="25" spans="1:29" s="9" customFormat="1" ht="33" customHeight="1" x14ac:dyDescent="0.2">
      <c r="A25" s="19">
        <v>18100000000</v>
      </c>
      <c r="B25" s="20" t="s">
        <v>16</v>
      </c>
      <c r="C25" s="20"/>
      <c r="D25" s="19"/>
      <c r="E25" s="22"/>
      <c r="F25" s="22"/>
      <c r="G25" s="22"/>
      <c r="H25" s="23">
        <v>41051500</v>
      </c>
      <c r="I25" s="34" t="s">
        <v>64</v>
      </c>
      <c r="J25" s="22">
        <f>J26+J27+J28</f>
        <v>5814340</v>
      </c>
      <c r="K25" s="59">
        <f t="shared" ref="K25:L25" si="3">K26+K27+K28</f>
        <v>0</v>
      </c>
      <c r="L25" s="22">
        <f t="shared" si="3"/>
        <v>5814340</v>
      </c>
      <c r="M25" s="22">
        <f>M26+M27</f>
        <v>0</v>
      </c>
      <c r="N25" s="22">
        <f>N26+N27</f>
        <v>0</v>
      </c>
      <c r="O25" s="18">
        <f>O26+O27</f>
        <v>0</v>
      </c>
      <c r="P25" s="18">
        <f t="shared" si="2"/>
        <v>5814340</v>
      </c>
      <c r="Q25" s="19"/>
      <c r="R25" s="19"/>
      <c r="S25" s="19"/>
      <c r="T25" s="19"/>
      <c r="U25" s="19"/>
      <c r="V25" s="19"/>
      <c r="W25" s="19"/>
      <c r="X25" s="19"/>
      <c r="Y25" s="19"/>
      <c r="Z25" s="19"/>
      <c r="AA25" s="19"/>
      <c r="AB25" s="19"/>
      <c r="AC25" s="17"/>
    </row>
    <row r="26" spans="1:29" s="31" customFormat="1" ht="36.75" customHeight="1" x14ac:dyDescent="0.2">
      <c r="A26" s="19">
        <v>18100000000</v>
      </c>
      <c r="B26" s="33" t="s">
        <v>16</v>
      </c>
      <c r="C26" s="33"/>
      <c r="D26" s="25"/>
      <c r="E26" s="27"/>
      <c r="F26" s="27"/>
      <c r="G26" s="27"/>
      <c r="H26" s="28"/>
      <c r="I26" s="33" t="s">
        <v>28</v>
      </c>
      <c r="J26" s="27">
        <v>4632940</v>
      </c>
      <c r="K26" s="60"/>
      <c r="L26" s="29">
        <f t="shared" ref="L26:L62" si="4">J26+K26</f>
        <v>4632940</v>
      </c>
      <c r="M26" s="25"/>
      <c r="N26" s="25"/>
      <c r="O26" s="29">
        <f>M26+N26</f>
        <v>0</v>
      </c>
      <c r="P26" s="18">
        <f t="shared" si="2"/>
        <v>4632940</v>
      </c>
      <c r="Q26" s="25"/>
      <c r="R26" s="25"/>
      <c r="S26" s="25"/>
      <c r="T26" s="25"/>
      <c r="U26" s="25"/>
      <c r="V26" s="25"/>
      <c r="W26" s="25"/>
      <c r="X26" s="25"/>
      <c r="Y26" s="25"/>
      <c r="Z26" s="25"/>
      <c r="AA26" s="25"/>
      <c r="AB26" s="25"/>
      <c r="AC26" s="30"/>
    </row>
    <row r="27" spans="1:29" s="31" customFormat="1" ht="36.75" customHeight="1" x14ac:dyDescent="0.2">
      <c r="A27" s="19">
        <v>18100000000</v>
      </c>
      <c r="B27" s="33" t="s">
        <v>16</v>
      </c>
      <c r="C27" s="33"/>
      <c r="D27" s="25"/>
      <c r="E27" s="27"/>
      <c r="F27" s="27"/>
      <c r="G27" s="27"/>
      <c r="H27" s="28"/>
      <c r="I27" s="33" t="s">
        <v>54</v>
      </c>
      <c r="J27" s="27">
        <v>1041300</v>
      </c>
      <c r="K27" s="60"/>
      <c r="L27" s="29">
        <f t="shared" si="4"/>
        <v>1041300</v>
      </c>
      <c r="M27" s="25"/>
      <c r="N27" s="25"/>
      <c r="O27" s="29">
        <f>M27+N27</f>
        <v>0</v>
      </c>
      <c r="P27" s="18">
        <f t="shared" si="2"/>
        <v>1041300</v>
      </c>
      <c r="Q27" s="25"/>
      <c r="R27" s="25"/>
      <c r="S27" s="25"/>
      <c r="T27" s="25"/>
      <c r="U27" s="25"/>
      <c r="V27" s="25"/>
      <c r="W27" s="25"/>
      <c r="X27" s="25"/>
      <c r="Y27" s="25"/>
      <c r="Z27" s="25"/>
      <c r="AA27" s="25"/>
      <c r="AB27" s="25"/>
      <c r="AC27" s="30"/>
    </row>
    <row r="28" spans="1:29" s="31" customFormat="1" ht="36.75" customHeight="1" x14ac:dyDescent="0.2">
      <c r="A28" s="25"/>
      <c r="B28" s="33"/>
      <c r="C28" s="33"/>
      <c r="D28" s="25"/>
      <c r="E28" s="27"/>
      <c r="F28" s="27"/>
      <c r="G28" s="27"/>
      <c r="H28" s="28"/>
      <c r="I28" s="33" t="s">
        <v>68</v>
      </c>
      <c r="J28" s="27">
        <v>140100</v>
      </c>
      <c r="K28" s="60">
        <v>0</v>
      </c>
      <c r="L28" s="29">
        <f t="shared" si="4"/>
        <v>140100</v>
      </c>
      <c r="M28" s="25"/>
      <c r="N28" s="25"/>
      <c r="O28" s="29"/>
      <c r="P28" s="18"/>
      <c r="Q28" s="25"/>
      <c r="R28" s="25"/>
      <c r="S28" s="25"/>
      <c r="T28" s="25"/>
      <c r="U28" s="25"/>
      <c r="V28" s="25"/>
      <c r="W28" s="25"/>
      <c r="X28" s="25"/>
      <c r="Y28" s="25"/>
      <c r="Z28" s="25"/>
      <c r="AA28" s="25"/>
      <c r="AB28" s="25"/>
      <c r="AC28" s="30"/>
    </row>
    <row r="29" spans="1:29" s="9" customFormat="1" ht="36" customHeight="1" x14ac:dyDescent="0.2">
      <c r="A29" s="19"/>
      <c r="B29" s="24" t="s">
        <v>50</v>
      </c>
      <c r="C29" s="37"/>
      <c r="D29" s="19"/>
      <c r="E29" s="22"/>
      <c r="F29" s="22"/>
      <c r="G29" s="22"/>
      <c r="H29" s="23">
        <v>41051501</v>
      </c>
      <c r="I29" s="20" t="s">
        <v>51</v>
      </c>
      <c r="J29" s="22">
        <f>SUM(J30:J35)</f>
        <v>20501440</v>
      </c>
      <c r="K29" s="59">
        <f>SUM(K30:K35)</f>
        <v>0</v>
      </c>
      <c r="L29" s="18">
        <f>SUM(L30:L35)</f>
        <v>20501440</v>
      </c>
      <c r="M29" s="22">
        <f>SUM(M30:M35)</f>
        <v>0</v>
      </c>
      <c r="N29" s="22">
        <f>SUM(N30:N35)</f>
        <v>0</v>
      </c>
      <c r="O29" s="18"/>
      <c r="P29" s="18">
        <f t="shared" si="2"/>
        <v>20501440</v>
      </c>
      <c r="Q29" s="22"/>
      <c r="R29" s="19"/>
      <c r="S29" s="19"/>
      <c r="T29" s="19"/>
      <c r="U29" s="19"/>
      <c r="V29" s="19"/>
      <c r="W29" s="19"/>
      <c r="X29" s="19"/>
      <c r="Y29" s="19"/>
      <c r="Z29" s="19"/>
      <c r="AA29" s="19"/>
      <c r="AB29" s="19"/>
      <c r="AC29" s="19"/>
    </row>
    <row r="30" spans="1:29" s="31" customFormat="1" ht="23.25" customHeight="1" x14ac:dyDescent="0.2">
      <c r="A30" s="25">
        <v>18311200000</v>
      </c>
      <c r="B30" s="38" t="s">
        <v>47</v>
      </c>
      <c r="C30" s="38"/>
      <c r="D30" s="25"/>
      <c r="E30" s="27"/>
      <c r="F30" s="27"/>
      <c r="G30" s="27"/>
      <c r="H30" s="28"/>
      <c r="I30" s="33"/>
      <c r="J30" s="27">
        <v>1434710</v>
      </c>
      <c r="K30" s="60"/>
      <c r="L30" s="29">
        <f t="shared" si="4"/>
        <v>1434710</v>
      </c>
      <c r="M30" s="25"/>
      <c r="N30" s="25"/>
      <c r="O30" s="29">
        <f>M30+N30</f>
        <v>0</v>
      </c>
      <c r="P30" s="18">
        <f t="shared" si="2"/>
        <v>1434710</v>
      </c>
      <c r="Q30" s="25"/>
      <c r="R30" s="25"/>
      <c r="S30" s="25"/>
      <c r="T30" s="25"/>
      <c r="U30" s="25"/>
      <c r="V30" s="25"/>
      <c r="W30" s="25"/>
      <c r="X30" s="25"/>
      <c r="Y30" s="25"/>
      <c r="Z30" s="25"/>
      <c r="AA30" s="25"/>
      <c r="AB30" s="25"/>
      <c r="AC30" s="30"/>
    </row>
    <row r="31" spans="1:29" s="31" customFormat="1" ht="33.75" customHeight="1" x14ac:dyDescent="0.2">
      <c r="A31" s="25">
        <v>18504000000</v>
      </c>
      <c r="B31" s="26" t="s">
        <v>43</v>
      </c>
      <c r="C31" s="26"/>
      <c r="D31" s="25"/>
      <c r="E31" s="27"/>
      <c r="F31" s="27"/>
      <c r="G31" s="27"/>
      <c r="H31" s="28"/>
      <c r="I31" s="33"/>
      <c r="J31" s="27">
        <f>3050000-200000</f>
        <v>2850000</v>
      </c>
      <c r="K31" s="60">
        <v>0</v>
      </c>
      <c r="L31" s="29">
        <f t="shared" si="4"/>
        <v>2850000</v>
      </c>
      <c r="M31" s="25"/>
      <c r="N31" s="25"/>
      <c r="O31" s="29">
        <f t="shared" ref="O31:O62" si="5">M31+N31</f>
        <v>0</v>
      </c>
      <c r="P31" s="18">
        <f t="shared" si="2"/>
        <v>2850000</v>
      </c>
      <c r="Q31" s="25"/>
      <c r="R31" s="25"/>
      <c r="S31" s="25"/>
      <c r="T31" s="25"/>
      <c r="U31" s="25"/>
      <c r="V31" s="25"/>
      <c r="W31" s="25"/>
      <c r="X31" s="25"/>
      <c r="Y31" s="25"/>
      <c r="Z31" s="25"/>
      <c r="AA31" s="25"/>
      <c r="AB31" s="25"/>
      <c r="AC31" s="30"/>
    </row>
    <row r="32" spans="1:29" s="31" customFormat="1" ht="32.25" customHeight="1" x14ac:dyDescent="0.2">
      <c r="A32" s="25">
        <v>18511000000</v>
      </c>
      <c r="B32" s="26" t="s">
        <v>44</v>
      </c>
      <c r="C32" s="26"/>
      <c r="D32" s="25"/>
      <c r="E32" s="27"/>
      <c r="F32" s="27"/>
      <c r="G32" s="27"/>
      <c r="H32" s="28"/>
      <c r="I32" s="33"/>
      <c r="J32" s="27">
        <f>3906300+39560</f>
        <v>3945860</v>
      </c>
      <c r="K32" s="60"/>
      <c r="L32" s="29">
        <f t="shared" si="4"/>
        <v>3945860</v>
      </c>
      <c r="M32" s="25"/>
      <c r="N32" s="25"/>
      <c r="O32" s="29">
        <f t="shared" si="5"/>
        <v>0</v>
      </c>
      <c r="P32" s="18">
        <f t="shared" si="2"/>
        <v>3945860</v>
      </c>
      <c r="Q32" s="25"/>
      <c r="R32" s="25"/>
      <c r="S32" s="25"/>
      <c r="T32" s="25"/>
      <c r="U32" s="25"/>
      <c r="V32" s="25"/>
      <c r="W32" s="25"/>
      <c r="X32" s="25"/>
      <c r="Y32" s="25"/>
      <c r="Z32" s="25"/>
      <c r="AA32" s="25"/>
      <c r="AB32" s="25"/>
      <c r="AC32" s="30"/>
    </row>
    <row r="33" spans="1:29" s="31" customFormat="1" ht="35.25" customHeight="1" x14ac:dyDescent="0.2">
      <c r="A33" s="25">
        <v>18522000000</v>
      </c>
      <c r="B33" s="33" t="s">
        <v>45</v>
      </c>
      <c r="C33" s="33"/>
      <c r="D33" s="25"/>
      <c r="E33" s="27"/>
      <c r="F33" s="27"/>
      <c r="G33" s="27"/>
      <c r="H33" s="28"/>
      <c r="I33" s="33"/>
      <c r="J33" s="27">
        <v>2268570</v>
      </c>
      <c r="K33" s="60"/>
      <c r="L33" s="29">
        <f t="shared" si="4"/>
        <v>2268570</v>
      </c>
      <c r="M33" s="25"/>
      <c r="N33" s="25"/>
      <c r="O33" s="29">
        <f t="shared" si="5"/>
        <v>0</v>
      </c>
      <c r="P33" s="18">
        <f t="shared" si="2"/>
        <v>2268570</v>
      </c>
      <c r="Q33" s="25"/>
      <c r="R33" s="25"/>
      <c r="S33" s="25"/>
      <c r="T33" s="25"/>
      <c r="U33" s="25"/>
      <c r="V33" s="25"/>
      <c r="W33" s="25"/>
      <c r="X33" s="25"/>
      <c r="Y33" s="25"/>
      <c r="Z33" s="25"/>
      <c r="AA33" s="25"/>
      <c r="AB33" s="25"/>
      <c r="AC33" s="30"/>
    </row>
    <row r="34" spans="1:29" s="31" customFormat="1" ht="32.25" customHeight="1" x14ac:dyDescent="0.2">
      <c r="A34" s="39">
        <v>18528000000</v>
      </c>
      <c r="B34" s="33" t="s">
        <v>48</v>
      </c>
      <c r="C34" s="40"/>
      <c r="D34" s="25"/>
      <c r="E34" s="27"/>
      <c r="F34" s="27"/>
      <c r="G34" s="27"/>
      <c r="H34" s="28"/>
      <c r="I34" s="33"/>
      <c r="J34" s="27">
        <f>45670+2708600</f>
        <v>2754270</v>
      </c>
      <c r="K34" s="60">
        <v>0</v>
      </c>
      <c r="L34" s="29">
        <f t="shared" si="4"/>
        <v>2754270</v>
      </c>
      <c r="M34" s="25"/>
      <c r="N34" s="25"/>
      <c r="O34" s="29">
        <f t="shared" si="5"/>
        <v>0</v>
      </c>
      <c r="P34" s="18">
        <f t="shared" si="2"/>
        <v>2754270</v>
      </c>
      <c r="Q34" s="25"/>
      <c r="R34" s="25"/>
      <c r="S34" s="25"/>
      <c r="T34" s="25"/>
      <c r="U34" s="25"/>
      <c r="V34" s="25"/>
      <c r="W34" s="25"/>
      <c r="X34" s="25"/>
      <c r="Y34" s="25"/>
      <c r="Z34" s="25"/>
      <c r="AA34" s="25"/>
      <c r="AB34" s="25"/>
      <c r="AC34" s="30"/>
    </row>
    <row r="35" spans="1:29" s="31" customFormat="1" ht="34.5" customHeight="1" x14ac:dyDescent="0.2">
      <c r="A35" s="25">
        <v>18523000000</v>
      </c>
      <c r="B35" s="33" t="s">
        <v>46</v>
      </c>
      <c r="C35" s="33"/>
      <c r="D35" s="25"/>
      <c r="E35" s="27"/>
      <c r="F35" s="27"/>
      <c r="G35" s="27"/>
      <c r="H35" s="28"/>
      <c r="I35" s="33"/>
      <c r="J35" s="27">
        <v>7248030</v>
      </c>
      <c r="K35" s="60"/>
      <c r="L35" s="29">
        <f t="shared" si="4"/>
        <v>7248030</v>
      </c>
      <c r="M35" s="27"/>
      <c r="N35" s="27"/>
      <c r="O35" s="29">
        <f t="shared" si="5"/>
        <v>0</v>
      </c>
      <c r="P35" s="18">
        <f t="shared" si="2"/>
        <v>7248030</v>
      </c>
      <c r="Q35" s="25"/>
      <c r="R35" s="25"/>
      <c r="S35" s="25"/>
      <c r="T35" s="25"/>
      <c r="U35" s="25"/>
      <c r="V35" s="25"/>
      <c r="W35" s="25"/>
      <c r="X35" s="25"/>
      <c r="Y35" s="25"/>
      <c r="Z35" s="25"/>
      <c r="AA35" s="25"/>
      <c r="AB35" s="25"/>
      <c r="AC35" s="30"/>
    </row>
    <row r="36" spans="1:29" s="9" customFormat="1" ht="32.25" customHeight="1" x14ac:dyDescent="0.2">
      <c r="A36" s="19">
        <v>18100000000</v>
      </c>
      <c r="B36" s="20" t="s">
        <v>16</v>
      </c>
      <c r="C36" s="20"/>
      <c r="D36" s="19"/>
      <c r="E36" s="22"/>
      <c r="F36" s="22"/>
      <c r="G36" s="22"/>
      <c r="H36" s="23">
        <v>41052000</v>
      </c>
      <c r="I36" s="34" t="s">
        <v>39</v>
      </c>
      <c r="J36" s="22">
        <f>479350-2980</f>
        <v>476370</v>
      </c>
      <c r="K36" s="59"/>
      <c r="L36" s="18">
        <f>J36+K36</f>
        <v>476370</v>
      </c>
      <c r="M36" s="22"/>
      <c r="N36" s="22"/>
      <c r="O36" s="29">
        <f t="shared" si="5"/>
        <v>0</v>
      </c>
      <c r="P36" s="18">
        <f t="shared" si="2"/>
        <v>476370</v>
      </c>
      <c r="Q36" s="19"/>
      <c r="R36" s="19"/>
      <c r="S36" s="19"/>
      <c r="T36" s="19"/>
      <c r="U36" s="19"/>
      <c r="V36" s="19"/>
      <c r="W36" s="19"/>
      <c r="X36" s="19"/>
      <c r="Y36" s="19"/>
      <c r="Z36" s="19"/>
      <c r="AA36" s="19"/>
      <c r="AB36" s="19"/>
      <c r="AC36" s="17"/>
    </row>
    <row r="37" spans="1:29" s="9" customFormat="1" ht="55.5" customHeight="1" x14ac:dyDescent="0.2">
      <c r="A37" s="19"/>
      <c r="B37" s="20"/>
      <c r="C37" s="20"/>
      <c r="D37" s="19"/>
      <c r="E37" s="22"/>
      <c r="F37" s="22"/>
      <c r="G37" s="22"/>
      <c r="H37" s="23">
        <v>41052600</v>
      </c>
      <c r="I37" s="35" t="s">
        <v>66</v>
      </c>
      <c r="J37" s="22"/>
      <c r="K37" s="59">
        <v>0</v>
      </c>
      <c r="L37" s="18">
        <f>J37+K37</f>
        <v>0</v>
      </c>
      <c r="M37" s="22">
        <v>13465900</v>
      </c>
      <c r="N37" s="22">
        <v>0</v>
      </c>
      <c r="O37" s="29">
        <f t="shared" si="5"/>
        <v>13465900</v>
      </c>
      <c r="P37" s="18">
        <f t="shared" si="2"/>
        <v>13465900</v>
      </c>
      <c r="Q37" s="19"/>
      <c r="R37" s="19"/>
      <c r="S37" s="19"/>
      <c r="T37" s="19"/>
      <c r="U37" s="19"/>
      <c r="V37" s="19"/>
      <c r="W37" s="19"/>
      <c r="X37" s="19"/>
      <c r="Y37" s="19"/>
      <c r="Z37" s="19"/>
      <c r="AA37" s="19"/>
      <c r="AB37" s="19"/>
      <c r="AC37" s="55"/>
    </row>
    <row r="38" spans="1:29" s="9" customFormat="1" ht="30" customHeight="1" x14ac:dyDescent="0.2">
      <c r="A38" s="19"/>
      <c r="B38" s="20"/>
      <c r="C38" s="20"/>
      <c r="D38" s="19"/>
      <c r="E38" s="22"/>
      <c r="F38" s="22"/>
      <c r="G38" s="22"/>
      <c r="H38" s="23">
        <v>41053900</v>
      </c>
      <c r="I38" s="56" t="s">
        <v>40</v>
      </c>
      <c r="J38" s="42">
        <f>SUM(J39:J62)</f>
        <v>2050351.03</v>
      </c>
      <c r="K38" s="61">
        <f t="shared" ref="K38:O38" si="6">SUM(K39:K62)</f>
        <v>1432981</v>
      </c>
      <c r="L38" s="42">
        <f t="shared" si="6"/>
        <v>3483332.0300000003</v>
      </c>
      <c r="M38" s="42">
        <f t="shared" si="6"/>
        <v>1106100</v>
      </c>
      <c r="N38" s="42">
        <f t="shared" si="6"/>
        <v>0</v>
      </c>
      <c r="O38" s="42">
        <f t="shared" si="6"/>
        <v>1106100</v>
      </c>
      <c r="P38" s="42">
        <f>L38+O38</f>
        <v>4589432.03</v>
      </c>
      <c r="Q38" s="19"/>
      <c r="R38" s="19"/>
      <c r="S38" s="19"/>
      <c r="T38" s="19"/>
      <c r="U38" s="19"/>
      <c r="V38" s="19"/>
      <c r="W38" s="19"/>
      <c r="X38" s="19"/>
      <c r="Y38" s="19"/>
      <c r="Z38" s="19"/>
      <c r="AA38" s="19"/>
      <c r="AB38" s="19"/>
      <c r="AC38" s="17"/>
    </row>
    <row r="39" spans="1:29" s="31" customFormat="1" ht="51" customHeight="1" x14ac:dyDescent="0.2">
      <c r="A39" s="19">
        <v>18100000000</v>
      </c>
      <c r="B39" s="20" t="s">
        <v>16</v>
      </c>
      <c r="C39" s="33"/>
      <c r="D39" s="25"/>
      <c r="E39" s="27"/>
      <c r="F39" s="27"/>
      <c r="G39" s="27"/>
      <c r="H39" s="28"/>
      <c r="I39" s="43" t="s">
        <v>17</v>
      </c>
      <c r="J39" s="44">
        <f>6900+100000-46205.74+50000</f>
        <v>110694.26000000001</v>
      </c>
      <c r="K39" s="62"/>
      <c r="L39" s="45">
        <f t="shared" si="4"/>
        <v>110694.26000000001</v>
      </c>
      <c r="M39" s="27"/>
      <c r="N39" s="27"/>
      <c r="O39" s="29">
        <f t="shared" si="5"/>
        <v>0</v>
      </c>
      <c r="P39" s="42">
        <f t="shared" si="2"/>
        <v>110694.26000000001</v>
      </c>
      <c r="Q39" s="25"/>
      <c r="R39" s="25"/>
      <c r="S39" s="25"/>
      <c r="T39" s="25"/>
      <c r="U39" s="25"/>
      <c r="V39" s="25"/>
      <c r="W39" s="25"/>
      <c r="X39" s="25"/>
      <c r="Y39" s="25"/>
      <c r="Z39" s="25"/>
      <c r="AA39" s="25"/>
      <c r="AB39" s="25"/>
      <c r="AC39" s="30"/>
    </row>
    <row r="40" spans="1:29" s="31" customFormat="1" ht="30.75" customHeight="1" x14ac:dyDescent="0.2">
      <c r="A40" s="19">
        <v>18100000000</v>
      </c>
      <c r="B40" s="20" t="s">
        <v>16</v>
      </c>
      <c r="C40" s="33"/>
      <c r="D40" s="25"/>
      <c r="E40" s="27"/>
      <c r="F40" s="27"/>
      <c r="G40" s="27"/>
      <c r="H40" s="28"/>
      <c r="I40" s="33" t="s">
        <v>18</v>
      </c>
      <c r="J40" s="44">
        <f>2200+38475.62-20366.85+12700</f>
        <v>33008.770000000004</v>
      </c>
      <c r="K40" s="62"/>
      <c r="L40" s="45">
        <f t="shared" si="4"/>
        <v>33008.770000000004</v>
      </c>
      <c r="M40" s="27"/>
      <c r="N40" s="27"/>
      <c r="O40" s="29">
        <f t="shared" si="5"/>
        <v>0</v>
      </c>
      <c r="P40" s="42">
        <f t="shared" si="2"/>
        <v>33008.770000000004</v>
      </c>
      <c r="Q40" s="25"/>
      <c r="R40" s="25"/>
      <c r="S40" s="25"/>
      <c r="T40" s="25"/>
      <c r="U40" s="25"/>
      <c r="V40" s="25"/>
      <c r="W40" s="25"/>
      <c r="X40" s="25"/>
      <c r="Y40" s="25"/>
      <c r="Z40" s="25"/>
      <c r="AA40" s="25"/>
      <c r="AB40" s="25"/>
      <c r="AC40" s="30"/>
    </row>
    <row r="41" spans="1:29" s="31" customFormat="1" ht="30.75" customHeight="1" x14ac:dyDescent="0.2">
      <c r="A41" s="19">
        <v>18100000000</v>
      </c>
      <c r="B41" s="20" t="s">
        <v>16</v>
      </c>
      <c r="C41" s="33"/>
      <c r="D41" s="25"/>
      <c r="E41" s="27"/>
      <c r="F41" s="27"/>
      <c r="G41" s="27"/>
      <c r="H41" s="28"/>
      <c r="I41" s="33" t="s">
        <v>19</v>
      </c>
      <c r="J41" s="44">
        <f>28000-8000</f>
        <v>20000</v>
      </c>
      <c r="K41" s="62">
        <v>0</v>
      </c>
      <c r="L41" s="45">
        <f t="shared" si="4"/>
        <v>20000</v>
      </c>
      <c r="M41" s="27"/>
      <c r="N41" s="27"/>
      <c r="O41" s="29">
        <f t="shared" si="5"/>
        <v>0</v>
      </c>
      <c r="P41" s="42">
        <f t="shared" si="2"/>
        <v>20000</v>
      </c>
      <c r="Q41" s="25"/>
      <c r="R41" s="25"/>
      <c r="S41" s="25"/>
      <c r="T41" s="25"/>
      <c r="U41" s="25"/>
      <c r="V41" s="25"/>
      <c r="W41" s="25"/>
      <c r="X41" s="25"/>
      <c r="Y41" s="25"/>
      <c r="Z41" s="25"/>
      <c r="AA41" s="25"/>
      <c r="AB41" s="25"/>
      <c r="AC41" s="30"/>
    </row>
    <row r="42" spans="1:29" s="31" customFormat="1" ht="30.75" customHeight="1" x14ac:dyDescent="0.2">
      <c r="A42" s="19">
        <v>18100000000</v>
      </c>
      <c r="B42" s="20" t="s">
        <v>16</v>
      </c>
      <c r="C42" s="33"/>
      <c r="D42" s="25"/>
      <c r="E42" s="27"/>
      <c r="F42" s="27"/>
      <c r="G42" s="27"/>
      <c r="H42" s="28"/>
      <c r="I42" s="43" t="s">
        <v>20</v>
      </c>
      <c r="J42" s="44">
        <v>101000</v>
      </c>
      <c r="K42" s="62"/>
      <c r="L42" s="45">
        <f t="shared" si="4"/>
        <v>101000</v>
      </c>
      <c r="M42" s="27"/>
      <c r="N42" s="27"/>
      <c r="O42" s="29">
        <f t="shared" si="5"/>
        <v>0</v>
      </c>
      <c r="P42" s="42">
        <f t="shared" si="2"/>
        <v>101000</v>
      </c>
      <c r="Q42" s="25"/>
      <c r="R42" s="25"/>
      <c r="S42" s="25"/>
      <c r="T42" s="25"/>
      <c r="U42" s="25"/>
      <c r="V42" s="25"/>
      <c r="W42" s="25"/>
      <c r="X42" s="25"/>
      <c r="Y42" s="25"/>
      <c r="Z42" s="25"/>
      <c r="AA42" s="25"/>
      <c r="AB42" s="25"/>
      <c r="AC42" s="30"/>
    </row>
    <row r="43" spans="1:29" s="31" customFormat="1" ht="30.75" customHeight="1" x14ac:dyDescent="0.2">
      <c r="A43" s="19">
        <v>18100000000</v>
      </c>
      <c r="B43" s="20" t="s">
        <v>16</v>
      </c>
      <c r="C43" s="33"/>
      <c r="D43" s="25"/>
      <c r="E43" s="27"/>
      <c r="F43" s="27"/>
      <c r="G43" s="27"/>
      <c r="H43" s="28"/>
      <c r="I43" s="33" t="s">
        <v>21</v>
      </c>
      <c r="J43" s="44">
        <v>143500</v>
      </c>
      <c r="K43" s="62"/>
      <c r="L43" s="45">
        <f t="shared" si="4"/>
        <v>143500</v>
      </c>
      <c r="M43" s="27"/>
      <c r="N43" s="27"/>
      <c r="O43" s="29">
        <f t="shared" si="5"/>
        <v>0</v>
      </c>
      <c r="P43" s="42">
        <f t="shared" si="2"/>
        <v>143500</v>
      </c>
      <c r="Q43" s="25"/>
      <c r="R43" s="25"/>
      <c r="S43" s="25"/>
      <c r="T43" s="25"/>
      <c r="U43" s="25"/>
      <c r="V43" s="25"/>
      <c r="W43" s="25"/>
      <c r="X43" s="25"/>
      <c r="Y43" s="25"/>
      <c r="Z43" s="25"/>
      <c r="AA43" s="25"/>
      <c r="AB43" s="25"/>
      <c r="AC43" s="30"/>
    </row>
    <row r="44" spans="1:29" s="31" customFormat="1" ht="30.75" customHeight="1" x14ac:dyDescent="0.2">
      <c r="A44" s="19">
        <v>18100000000</v>
      </c>
      <c r="B44" s="20" t="s">
        <v>16</v>
      </c>
      <c r="C44" s="33"/>
      <c r="D44" s="25"/>
      <c r="E44" s="27"/>
      <c r="F44" s="27"/>
      <c r="G44" s="27"/>
      <c r="H44" s="28"/>
      <c r="I44" s="33" t="s">
        <v>22</v>
      </c>
      <c r="J44" s="44">
        <v>15700</v>
      </c>
      <c r="K44" s="62"/>
      <c r="L44" s="45">
        <f t="shared" si="4"/>
        <v>15700</v>
      </c>
      <c r="M44" s="27"/>
      <c r="N44" s="27"/>
      <c r="O44" s="29">
        <f t="shared" si="5"/>
        <v>0</v>
      </c>
      <c r="P44" s="42">
        <f t="shared" si="2"/>
        <v>15700</v>
      </c>
      <c r="Q44" s="25"/>
      <c r="R44" s="25"/>
      <c r="S44" s="25"/>
      <c r="T44" s="25"/>
      <c r="U44" s="25"/>
      <c r="V44" s="25"/>
      <c r="W44" s="25"/>
      <c r="X44" s="25"/>
      <c r="Y44" s="25"/>
      <c r="Z44" s="25"/>
      <c r="AA44" s="25"/>
      <c r="AB44" s="25"/>
      <c r="AC44" s="30"/>
    </row>
    <row r="45" spans="1:29" s="31" customFormat="1" ht="30.75" customHeight="1" x14ac:dyDescent="0.2">
      <c r="A45" s="19">
        <v>18100000000</v>
      </c>
      <c r="B45" s="20" t="s">
        <v>16</v>
      </c>
      <c r="C45" s="33"/>
      <c r="D45" s="25"/>
      <c r="E45" s="27"/>
      <c r="F45" s="27"/>
      <c r="G45" s="27"/>
      <c r="H45" s="28"/>
      <c r="I45" s="33" t="s">
        <v>23</v>
      </c>
      <c r="J45" s="44">
        <v>20807</v>
      </c>
      <c r="K45" s="62"/>
      <c r="L45" s="45">
        <f t="shared" si="4"/>
        <v>20807</v>
      </c>
      <c r="M45" s="27"/>
      <c r="N45" s="27"/>
      <c r="O45" s="29">
        <f t="shared" si="5"/>
        <v>0</v>
      </c>
      <c r="P45" s="42">
        <f t="shared" si="2"/>
        <v>20807</v>
      </c>
      <c r="Q45" s="25"/>
      <c r="R45" s="25"/>
      <c r="S45" s="25"/>
      <c r="T45" s="25"/>
      <c r="U45" s="25"/>
      <c r="V45" s="25"/>
      <c r="W45" s="25"/>
      <c r="X45" s="25"/>
      <c r="Y45" s="25"/>
      <c r="Z45" s="25"/>
      <c r="AA45" s="25"/>
      <c r="AB45" s="25"/>
      <c r="AC45" s="30"/>
    </row>
    <row r="46" spans="1:29" s="31" customFormat="1" ht="30.75" customHeight="1" x14ac:dyDescent="0.2">
      <c r="A46" s="19">
        <v>18100000000</v>
      </c>
      <c r="B46" s="20" t="s">
        <v>16</v>
      </c>
      <c r="C46" s="33"/>
      <c r="D46" s="25"/>
      <c r="E46" s="27"/>
      <c r="F46" s="27"/>
      <c r="G46" s="27"/>
      <c r="H46" s="28"/>
      <c r="I46" s="33" t="s">
        <v>24</v>
      </c>
      <c r="J46" s="44">
        <f>22400+19200</f>
        <v>41600</v>
      </c>
      <c r="K46" s="62"/>
      <c r="L46" s="45">
        <f t="shared" si="4"/>
        <v>41600</v>
      </c>
      <c r="M46" s="27"/>
      <c r="N46" s="27"/>
      <c r="O46" s="29">
        <f t="shared" si="5"/>
        <v>0</v>
      </c>
      <c r="P46" s="42">
        <f t="shared" si="2"/>
        <v>41600</v>
      </c>
      <c r="Q46" s="25"/>
      <c r="R46" s="25"/>
      <c r="S46" s="25"/>
      <c r="T46" s="25"/>
      <c r="U46" s="25"/>
      <c r="V46" s="25"/>
      <c r="W46" s="25"/>
      <c r="X46" s="25"/>
      <c r="Y46" s="25"/>
      <c r="Z46" s="25"/>
      <c r="AA46" s="25"/>
      <c r="AB46" s="25"/>
      <c r="AC46" s="30"/>
    </row>
    <row r="47" spans="1:29" s="31" customFormat="1" ht="37.5" customHeight="1" x14ac:dyDescent="0.2">
      <c r="A47" s="19">
        <v>18100000000</v>
      </c>
      <c r="B47" s="20" t="s">
        <v>16</v>
      </c>
      <c r="C47" s="33"/>
      <c r="D47" s="25"/>
      <c r="E47" s="27"/>
      <c r="F47" s="27"/>
      <c r="G47" s="27"/>
      <c r="H47" s="28"/>
      <c r="I47" s="50" t="s">
        <v>67</v>
      </c>
      <c r="J47" s="44">
        <v>373500</v>
      </c>
      <c r="K47" s="62">
        <v>0</v>
      </c>
      <c r="L47" s="45">
        <f t="shared" si="4"/>
        <v>373500</v>
      </c>
      <c r="M47" s="27">
        <v>152000</v>
      </c>
      <c r="N47" s="60">
        <v>0</v>
      </c>
      <c r="O47" s="29">
        <f t="shared" si="5"/>
        <v>152000</v>
      </c>
      <c r="P47" s="42">
        <f t="shared" si="2"/>
        <v>525500</v>
      </c>
      <c r="Q47" s="25"/>
      <c r="R47" s="25"/>
      <c r="S47" s="25"/>
      <c r="T47" s="25"/>
      <c r="U47" s="25"/>
      <c r="V47" s="25"/>
      <c r="W47" s="25"/>
      <c r="X47" s="25"/>
      <c r="Y47" s="25"/>
      <c r="Z47" s="25"/>
      <c r="AA47" s="25"/>
      <c r="AB47" s="25"/>
      <c r="AC47" s="30"/>
    </row>
    <row r="48" spans="1:29" s="31" customFormat="1" ht="42" customHeight="1" x14ac:dyDescent="0.2">
      <c r="A48" s="19">
        <v>18100000000</v>
      </c>
      <c r="B48" s="20" t="s">
        <v>16</v>
      </c>
      <c r="C48" s="33"/>
      <c r="D48" s="25"/>
      <c r="E48" s="27"/>
      <c r="F48" s="27"/>
      <c r="G48" s="27"/>
      <c r="H48" s="28"/>
      <c r="I48" s="33" t="s">
        <v>56</v>
      </c>
      <c r="J48" s="44">
        <v>261786</v>
      </c>
      <c r="K48" s="62"/>
      <c r="L48" s="45">
        <f t="shared" si="4"/>
        <v>261786</v>
      </c>
      <c r="M48" s="27"/>
      <c r="N48" s="27"/>
      <c r="O48" s="29">
        <f t="shared" si="5"/>
        <v>0</v>
      </c>
      <c r="P48" s="42">
        <f>L48+O48</f>
        <v>261786</v>
      </c>
      <c r="Q48" s="25"/>
      <c r="R48" s="25"/>
      <c r="S48" s="25"/>
      <c r="T48" s="25"/>
      <c r="U48" s="25"/>
      <c r="V48" s="25"/>
      <c r="W48" s="25"/>
      <c r="X48" s="25"/>
      <c r="Y48" s="25"/>
      <c r="Z48" s="25"/>
      <c r="AA48" s="25"/>
      <c r="AB48" s="25"/>
      <c r="AC48" s="30"/>
    </row>
    <row r="49" spans="1:29" s="31" customFormat="1" ht="42" customHeight="1" x14ac:dyDescent="0.2">
      <c r="A49" s="19">
        <v>18100000000</v>
      </c>
      <c r="B49" s="20" t="s">
        <v>16</v>
      </c>
      <c r="C49" s="33"/>
      <c r="D49" s="25"/>
      <c r="E49" s="27"/>
      <c r="F49" s="27"/>
      <c r="G49" s="27"/>
      <c r="H49" s="28"/>
      <c r="I49" s="33" t="s">
        <v>69</v>
      </c>
      <c r="J49" s="44"/>
      <c r="K49" s="62"/>
      <c r="L49" s="45"/>
      <c r="M49" s="27">
        <v>720000</v>
      </c>
      <c r="N49" s="27"/>
      <c r="O49" s="29">
        <f t="shared" si="5"/>
        <v>720000</v>
      </c>
      <c r="P49" s="42">
        <f>L49+O49</f>
        <v>720000</v>
      </c>
      <c r="Q49" s="25"/>
      <c r="R49" s="25"/>
      <c r="S49" s="25"/>
      <c r="T49" s="25"/>
      <c r="U49" s="25"/>
      <c r="V49" s="25"/>
      <c r="W49" s="25"/>
      <c r="X49" s="25"/>
      <c r="Y49" s="25"/>
      <c r="Z49" s="25"/>
      <c r="AA49" s="25"/>
      <c r="AB49" s="25"/>
      <c r="AC49" s="30"/>
    </row>
    <row r="50" spans="1:29" s="31" customFormat="1" ht="33.75" customHeight="1" x14ac:dyDescent="0.25">
      <c r="A50" s="47" t="s">
        <v>57</v>
      </c>
      <c r="B50" s="20" t="s">
        <v>58</v>
      </c>
      <c r="C50" s="33"/>
      <c r="D50" s="25"/>
      <c r="E50" s="27"/>
      <c r="F50" s="27"/>
      <c r="G50" s="27"/>
      <c r="H50" s="28"/>
      <c r="I50" s="51" t="s">
        <v>54</v>
      </c>
      <c r="J50" s="44">
        <f>11894+29601</f>
        <v>41495</v>
      </c>
      <c r="K50" s="62">
        <v>11656</v>
      </c>
      <c r="L50" s="45">
        <f t="shared" si="4"/>
        <v>53151</v>
      </c>
      <c r="M50" s="27"/>
      <c r="N50" s="27"/>
      <c r="O50" s="29">
        <f t="shared" si="5"/>
        <v>0</v>
      </c>
      <c r="P50" s="42">
        <f t="shared" si="2"/>
        <v>53151</v>
      </c>
      <c r="Q50" s="25"/>
      <c r="R50" s="25"/>
      <c r="S50" s="25"/>
      <c r="T50" s="25"/>
      <c r="U50" s="25"/>
      <c r="V50" s="25"/>
      <c r="W50" s="25"/>
      <c r="X50" s="25"/>
      <c r="Y50" s="25"/>
      <c r="Z50" s="25"/>
      <c r="AA50" s="25"/>
      <c r="AB50" s="25"/>
      <c r="AC50" s="30"/>
    </row>
    <row r="51" spans="1:29" s="31" customFormat="1" ht="36.75" customHeight="1" x14ac:dyDescent="0.2">
      <c r="A51" s="25">
        <v>18522000000</v>
      </c>
      <c r="B51" s="33" t="s">
        <v>55</v>
      </c>
      <c r="C51" s="33"/>
      <c r="D51" s="25"/>
      <c r="E51" s="27"/>
      <c r="F51" s="27"/>
      <c r="G51" s="27"/>
      <c r="H51" s="28"/>
      <c r="I51" s="51" t="s">
        <v>54</v>
      </c>
      <c r="J51" s="44">
        <v>126230</v>
      </c>
      <c r="K51" s="62"/>
      <c r="L51" s="45">
        <f t="shared" si="4"/>
        <v>126230</v>
      </c>
      <c r="M51" s="27"/>
      <c r="N51" s="27"/>
      <c r="O51" s="29">
        <f t="shared" si="5"/>
        <v>0</v>
      </c>
      <c r="P51" s="42">
        <f t="shared" si="2"/>
        <v>126230</v>
      </c>
      <c r="Q51" s="25"/>
      <c r="R51" s="25"/>
      <c r="S51" s="25"/>
      <c r="T51" s="25"/>
      <c r="U51" s="25"/>
      <c r="V51" s="25"/>
      <c r="W51" s="25"/>
      <c r="X51" s="25"/>
      <c r="Y51" s="25"/>
      <c r="Z51" s="25"/>
      <c r="AA51" s="25"/>
      <c r="AB51" s="25"/>
      <c r="AC51" s="30"/>
    </row>
    <row r="52" spans="1:29" s="31" customFormat="1" ht="32.25" customHeight="1" x14ac:dyDescent="0.2">
      <c r="A52" s="25">
        <v>18522000000</v>
      </c>
      <c r="B52" s="33" t="s">
        <v>55</v>
      </c>
      <c r="C52" s="33"/>
      <c r="D52" s="25"/>
      <c r="E52" s="27"/>
      <c r="F52" s="27"/>
      <c r="G52" s="27"/>
      <c r="H52" s="28"/>
      <c r="I52" s="52" t="s">
        <v>59</v>
      </c>
      <c r="J52" s="44">
        <v>447500</v>
      </c>
      <c r="K52" s="62"/>
      <c r="L52" s="45">
        <f t="shared" si="4"/>
        <v>447500</v>
      </c>
      <c r="M52" s="27"/>
      <c r="N52" s="27"/>
      <c r="O52" s="29">
        <f t="shared" si="5"/>
        <v>0</v>
      </c>
      <c r="P52" s="42">
        <f t="shared" si="2"/>
        <v>447500</v>
      </c>
      <c r="Q52" s="25"/>
      <c r="R52" s="25"/>
      <c r="S52" s="25"/>
      <c r="T52" s="25"/>
      <c r="U52" s="25"/>
      <c r="V52" s="25"/>
      <c r="W52" s="25"/>
      <c r="X52" s="25"/>
      <c r="Y52" s="25"/>
      <c r="Z52" s="25"/>
      <c r="AA52" s="25"/>
      <c r="AB52" s="25"/>
      <c r="AC52" s="30"/>
    </row>
    <row r="53" spans="1:29" s="31" customFormat="1" ht="32.25" customHeight="1" x14ac:dyDescent="0.2">
      <c r="A53" s="25">
        <v>18523000000</v>
      </c>
      <c r="B53" s="33" t="s">
        <v>46</v>
      </c>
      <c r="C53" s="33"/>
      <c r="D53" s="25"/>
      <c r="E53" s="27"/>
      <c r="F53" s="27"/>
      <c r="G53" s="27"/>
      <c r="H53" s="28"/>
      <c r="I53" s="65" t="s">
        <v>70</v>
      </c>
      <c r="J53" s="44"/>
      <c r="K53" s="62">
        <v>1421325</v>
      </c>
      <c r="L53" s="45">
        <f t="shared" si="4"/>
        <v>1421325</v>
      </c>
      <c r="M53" s="27"/>
      <c r="N53" s="27"/>
      <c r="O53" s="29"/>
      <c r="P53" s="42"/>
      <c r="Q53" s="25"/>
      <c r="R53" s="25"/>
      <c r="S53" s="25"/>
      <c r="T53" s="25"/>
      <c r="U53" s="25"/>
      <c r="V53" s="25"/>
      <c r="W53" s="25"/>
      <c r="X53" s="25"/>
      <c r="Y53" s="25"/>
      <c r="Z53" s="25"/>
      <c r="AA53" s="25"/>
      <c r="AB53" s="25"/>
      <c r="AC53" s="30"/>
    </row>
    <row r="54" spans="1:29" s="31" customFormat="1" ht="32.25" customHeight="1" x14ac:dyDescent="0.2">
      <c r="A54" s="25">
        <v>18523000000</v>
      </c>
      <c r="B54" s="33" t="s">
        <v>46</v>
      </c>
      <c r="C54" s="33"/>
      <c r="D54" s="25"/>
      <c r="E54" s="27"/>
      <c r="F54" s="27"/>
      <c r="G54" s="27"/>
      <c r="H54" s="28"/>
      <c r="I54" s="51" t="s">
        <v>54</v>
      </c>
      <c r="J54" s="44">
        <v>200000</v>
      </c>
      <c r="K54" s="62"/>
      <c r="L54" s="45">
        <f t="shared" si="4"/>
        <v>200000</v>
      </c>
      <c r="M54" s="27">
        <v>234100</v>
      </c>
      <c r="N54" s="27">
        <v>0</v>
      </c>
      <c r="O54" s="29">
        <f t="shared" si="5"/>
        <v>234100</v>
      </c>
      <c r="P54" s="42">
        <f t="shared" si="2"/>
        <v>434100</v>
      </c>
      <c r="Q54" s="25"/>
      <c r="R54" s="25"/>
      <c r="S54" s="25"/>
      <c r="T54" s="25"/>
      <c r="U54" s="25"/>
      <c r="V54" s="25"/>
      <c r="W54" s="25"/>
      <c r="X54" s="25"/>
      <c r="Y54" s="25"/>
      <c r="Z54" s="25"/>
      <c r="AA54" s="25"/>
      <c r="AB54" s="25"/>
      <c r="AC54" s="30"/>
    </row>
    <row r="55" spans="1:29" s="31" customFormat="1" ht="34.15" customHeight="1" x14ac:dyDescent="0.2">
      <c r="A55" s="25">
        <v>18511000000</v>
      </c>
      <c r="B55" s="26" t="s">
        <v>44</v>
      </c>
      <c r="C55" s="33"/>
      <c r="D55" s="25"/>
      <c r="E55" s="27"/>
      <c r="F55" s="27"/>
      <c r="G55" s="27"/>
      <c r="H55" s="28"/>
      <c r="I55" s="51" t="s">
        <v>54</v>
      </c>
      <c r="J55" s="44">
        <v>35000</v>
      </c>
      <c r="K55" s="62"/>
      <c r="L55" s="45">
        <f t="shared" si="4"/>
        <v>35000</v>
      </c>
      <c r="M55" s="27"/>
      <c r="N55" s="27"/>
      <c r="O55" s="29">
        <f t="shared" si="5"/>
        <v>0</v>
      </c>
      <c r="P55" s="42">
        <f t="shared" si="2"/>
        <v>35000</v>
      </c>
      <c r="Q55" s="25"/>
      <c r="R55" s="25"/>
      <c r="S55" s="25"/>
      <c r="T55" s="25"/>
      <c r="U55" s="25"/>
      <c r="V55" s="25"/>
      <c r="W55" s="25"/>
      <c r="X55" s="25"/>
      <c r="Y55" s="25"/>
      <c r="Z55" s="25"/>
      <c r="AA55" s="25"/>
      <c r="AB55" s="25"/>
      <c r="AC55" s="30"/>
    </row>
    <row r="56" spans="1:29" s="31" customFormat="1" ht="33" customHeight="1" x14ac:dyDescent="0.2">
      <c r="A56" s="25">
        <v>18528000000</v>
      </c>
      <c r="B56" s="26" t="s">
        <v>48</v>
      </c>
      <c r="C56" s="33"/>
      <c r="D56" s="25"/>
      <c r="E56" s="27"/>
      <c r="F56" s="27"/>
      <c r="G56" s="27"/>
      <c r="H56" s="28"/>
      <c r="I56" s="51" t="s">
        <v>54</v>
      </c>
      <c r="J56" s="44">
        <v>78530</v>
      </c>
      <c r="K56" s="62">
        <v>0</v>
      </c>
      <c r="L56" s="45">
        <f t="shared" si="4"/>
        <v>78530</v>
      </c>
      <c r="M56" s="27"/>
      <c r="N56" s="27"/>
      <c r="O56" s="29">
        <f t="shared" si="5"/>
        <v>0</v>
      </c>
      <c r="P56" s="42">
        <f t="shared" si="2"/>
        <v>78530</v>
      </c>
      <c r="Q56" s="25"/>
      <c r="R56" s="25"/>
      <c r="S56" s="25"/>
      <c r="T56" s="25"/>
      <c r="U56" s="25"/>
      <c r="V56" s="25"/>
      <c r="W56" s="25"/>
      <c r="X56" s="25"/>
      <c r="Y56" s="25"/>
      <c r="Z56" s="25"/>
      <c r="AA56" s="25"/>
      <c r="AB56" s="25"/>
      <c r="AC56" s="30"/>
    </row>
    <row r="57" spans="1:29" s="9" customFormat="1" ht="46.5" customHeight="1" x14ac:dyDescent="0.2">
      <c r="A57" s="19">
        <v>18100000000</v>
      </c>
      <c r="B57" s="20" t="s">
        <v>16</v>
      </c>
      <c r="C57" s="20"/>
      <c r="D57" s="19"/>
      <c r="E57" s="22"/>
      <c r="F57" s="22"/>
      <c r="G57" s="22"/>
      <c r="H57" s="23"/>
      <c r="I57" s="20"/>
      <c r="J57" s="41"/>
      <c r="K57" s="63"/>
      <c r="L57" s="45">
        <f t="shared" si="4"/>
        <v>0</v>
      </c>
      <c r="M57" s="22"/>
      <c r="N57" s="22"/>
      <c r="O57" s="29">
        <f t="shared" si="5"/>
        <v>0</v>
      </c>
      <c r="P57" s="42">
        <f t="shared" si="2"/>
        <v>0</v>
      </c>
      <c r="Q57" s="19"/>
      <c r="R57" s="19"/>
      <c r="S57" s="19"/>
      <c r="T57" s="19"/>
      <c r="U57" s="19">
        <v>9770</v>
      </c>
      <c r="V57" s="49" t="s">
        <v>62</v>
      </c>
      <c r="W57" s="22">
        <f>W58+W59+W60</f>
        <v>702950</v>
      </c>
      <c r="X57" s="22"/>
      <c r="Y57" s="22">
        <f>Y58+Y59+Y60+Y61+Y62</f>
        <v>702950</v>
      </c>
      <c r="Z57" s="22"/>
      <c r="AA57" s="22"/>
      <c r="AB57" s="22"/>
      <c r="AC57" s="29">
        <f t="shared" ref="AC57:AC63" si="7">Y57+AB57</f>
        <v>702950</v>
      </c>
    </row>
    <row r="58" spans="1:29" s="31" customFormat="1" ht="33.75" customHeight="1" x14ac:dyDescent="0.2">
      <c r="A58" s="19">
        <v>18100000000</v>
      </c>
      <c r="B58" s="20" t="s">
        <v>16</v>
      </c>
      <c r="C58" s="33"/>
      <c r="D58" s="25"/>
      <c r="E58" s="27"/>
      <c r="F58" s="27"/>
      <c r="G58" s="27"/>
      <c r="H58" s="28"/>
      <c r="I58" s="33"/>
      <c r="J58" s="44"/>
      <c r="K58" s="62"/>
      <c r="L58" s="45">
        <f t="shared" si="4"/>
        <v>0</v>
      </c>
      <c r="M58" s="44"/>
      <c r="N58" s="44"/>
      <c r="O58" s="29">
        <f t="shared" si="5"/>
        <v>0</v>
      </c>
      <c r="P58" s="42">
        <f t="shared" si="2"/>
        <v>0</v>
      </c>
      <c r="Q58" s="25"/>
      <c r="R58" s="25"/>
      <c r="S58" s="25"/>
      <c r="T58" s="25"/>
      <c r="U58" s="25"/>
      <c r="V58" s="33" t="s">
        <v>41</v>
      </c>
      <c r="W58" s="27">
        <v>150680</v>
      </c>
      <c r="X58" s="27"/>
      <c r="Y58" s="27">
        <f>W58+X58</f>
        <v>150680</v>
      </c>
      <c r="Z58" s="27"/>
      <c r="AA58" s="27"/>
      <c r="AB58" s="27"/>
      <c r="AC58" s="29">
        <f t="shared" si="7"/>
        <v>150680</v>
      </c>
    </row>
    <row r="59" spans="1:29" s="31" customFormat="1" ht="28.5" customHeight="1" x14ac:dyDescent="0.2">
      <c r="A59" s="19">
        <v>18100000000</v>
      </c>
      <c r="B59" s="20" t="s">
        <v>16</v>
      </c>
      <c r="C59" s="33"/>
      <c r="D59" s="25"/>
      <c r="E59" s="27"/>
      <c r="F59" s="27"/>
      <c r="G59" s="27"/>
      <c r="H59" s="28"/>
      <c r="I59" s="33"/>
      <c r="J59" s="44"/>
      <c r="K59" s="62"/>
      <c r="L59" s="45">
        <f t="shared" si="4"/>
        <v>0</v>
      </c>
      <c r="M59" s="44"/>
      <c r="N59" s="44"/>
      <c r="O59" s="29">
        <f t="shared" si="5"/>
        <v>0</v>
      </c>
      <c r="P59" s="42">
        <f t="shared" si="2"/>
        <v>0</v>
      </c>
      <c r="Q59" s="25"/>
      <c r="R59" s="25"/>
      <c r="S59" s="25"/>
      <c r="T59" s="25"/>
      <c r="U59" s="25"/>
      <c r="V59" s="33" t="s">
        <v>42</v>
      </c>
      <c r="W59" s="27">
        <v>52270</v>
      </c>
      <c r="X59" s="27"/>
      <c r="Y59" s="27">
        <f>W59+X59</f>
        <v>52270</v>
      </c>
      <c r="Z59" s="25"/>
      <c r="AA59" s="25"/>
      <c r="AB59" s="25"/>
      <c r="AC59" s="29">
        <f t="shared" si="7"/>
        <v>52270</v>
      </c>
    </row>
    <row r="60" spans="1:29" s="31" customFormat="1" ht="67.5" customHeight="1" x14ac:dyDescent="0.25">
      <c r="A60" s="19">
        <v>18100000000</v>
      </c>
      <c r="B60" s="20" t="s">
        <v>16</v>
      </c>
      <c r="C60" s="33"/>
      <c r="D60" s="25"/>
      <c r="E60" s="27"/>
      <c r="F60" s="27"/>
      <c r="G60" s="27"/>
      <c r="H60" s="28"/>
      <c r="I60" s="33"/>
      <c r="J60" s="44"/>
      <c r="K60" s="62"/>
      <c r="L60" s="45">
        <f t="shared" si="4"/>
        <v>0</v>
      </c>
      <c r="M60" s="44"/>
      <c r="N60" s="44"/>
      <c r="O60" s="29">
        <f t="shared" si="5"/>
        <v>0</v>
      </c>
      <c r="P60" s="42">
        <f t="shared" si="2"/>
        <v>0</v>
      </c>
      <c r="Q60" s="25"/>
      <c r="R60" s="25"/>
      <c r="S60" s="25"/>
      <c r="T60" s="25"/>
      <c r="U60" s="25"/>
      <c r="V60" s="48" t="s">
        <v>61</v>
      </c>
      <c r="W60" s="27">
        <v>500000</v>
      </c>
      <c r="X60" s="27"/>
      <c r="Y60" s="27">
        <f>W60+X60</f>
        <v>500000</v>
      </c>
      <c r="Z60" s="25"/>
      <c r="AA60" s="25"/>
      <c r="AB60" s="25"/>
      <c r="AC60" s="29">
        <f t="shared" si="7"/>
        <v>500000</v>
      </c>
    </row>
    <row r="61" spans="1:29" s="31" customFormat="1" ht="30" customHeight="1" x14ac:dyDescent="0.2">
      <c r="A61" s="19">
        <v>18100000000</v>
      </c>
      <c r="B61" s="20" t="s">
        <v>16</v>
      </c>
      <c r="C61" s="33"/>
      <c r="D61" s="25"/>
      <c r="E61" s="27"/>
      <c r="F61" s="27"/>
      <c r="G61" s="27"/>
      <c r="H61" s="28"/>
      <c r="I61" s="33"/>
      <c r="J61" s="44"/>
      <c r="K61" s="62"/>
      <c r="L61" s="45">
        <f t="shared" si="4"/>
        <v>0</v>
      </c>
      <c r="M61" s="44"/>
      <c r="N61" s="44"/>
      <c r="O61" s="29">
        <f t="shared" si="5"/>
        <v>0</v>
      </c>
      <c r="P61" s="42">
        <f t="shared" si="2"/>
        <v>0</v>
      </c>
      <c r="Q61" s="25"/>
      <c r="R61" s="25"/>
      <c r="S61" s="25"/>
      <c r="T61" s="25"/>
      <c r="U61" s="25">
        <v>9750</v>
      </c>
      <c r="V61" s="20" t="s">
        <v>63</v>
      </c>
      <c r="W61" s="27"/>
      <c r="X61" s="27"/>
      <c r="Y61" s="27">
        <f>W61+X61</f>
        <v>0</v>
      </c>
      <c r="Z61" s="25">
        <v>10000</v>
      </c>
      <c r="AA61" s="25">
        <f>AA62</f>
        <v>0</v>
      </c>
      <c r="AB61" s="25">
        <f>Z61+AA61</f>
        <v>10000</v>
      </c>
      <c r="AC61" s="29">
        <f t="shared" si="7"/>
        <v>10000</v>
      </c>
    </row>
    <row r="62" spans="1:29" s="31" customFormat="1" ht="41.25" customHeight="1" x14ac:dyDescent="0.25">
      <c r="A62" s="19">
        <v>18100000000</v>
      </c>
      <c r="B62" s="20" t="s">
        <v>16</v>
      </c>
      <c r="C62" s="33"/>
      <c r="D62" s="25"/>
      <c r="E62" s="27"/>
      <c r="F62" s="27"/>
      <c r="G62" s="27"/>
      <c r="H62" s="28"/>
      <c r="I62" s="33"/>
      <c r="J62" s="44"/>
      <c r="K62" s="62"/>
      <c r="L62" s="45">
        <f t="shared" si="4"/>
        <v>0</v>
      </c>
      <c r="M62" s="44"/>
      <c r="N62" s="44"/>
      <c r="O62" s="29">
        <f t="shared" si="5"/>
        <v>0</v>
      </c>
      <c r="P62" s="42">
        <f t="shared" si="2"/>
        <v>0</v>
      </c>
      <c r="Q62" s="25"/>
      <c r="R62" s="25"/>
      <c r="S62" s="25"/>
      <c r="T62" s="25"/>
      <c r="U62" s="25"/>
      <c r="V62" s="48" t="s">
        <v>60</v>
      </c>
      <c r="W62" s="27"/>
      <c r="X62" s="27"/>
      <c r="Y62" s="27">
        <f>W62+X62</f>
        <v>0</v>
      </c>
      <c r="Z62" s="25">
        <v>10000</v>
      </c>
      <c r="AA62" s="25"/>
      <c r="AB62" s="25">
        <f>Z62</f>
        <v>10000</v>
      </c>
      <c r="AC62" s="29">
        <f t="shared" si="7"/>
        <v>10000</v>
      </c>
    </row>
    <row r="63" spans="1:29" s="12" customFormat="1" ht="20.25" customHeight="1" x14ac:dyDescent="0.2">
      <c r="A63" s="17" t="s">
        <v>10</v>
      </c>
      <c r="B63" s="16" t="s">
        <v>11</v>
      </c>
      <c r="C63" s="16"/>
      <c r="D63" s="17"/>
      <c r="E63" s="42">
        <f>E12+E13</f>
        <v>5132697</v>
      </c>
      <c r="F63" s="42">
        <f>F12+F13</f>
        <v>0</v>
      </c>
      <c r="G63" s="42">
        <f>G12+G13</f>
        <v>5132697</v>
      </c>
      <c r="H63" s="46"/>
      <c r="I63" s="17"/>
      <c r="J63" s="42">
        <f>J18+J19+J20+J21+J22+J23+J25+J29+J36+J38+J24</f>
        <v>176745022.03</v>
      </c>
      <c r="K63" s="61">
        <f>K18+K19+K20+K21+K22+K23+K24+K25+K29+K36+K38+K37</f>
        <v>1432981</v>
      </c>
      <c r="L63" s="42">
        <f>L18+L19+L20+L21+L22+L23+L24+L25+L29+L36+L38+L37</f>
        <v>178178003.03</v>
      </c>
      <c r="M63" s="42">
        <f>M18+M19+M20+M21+M22+M23+M25+M29+M36+M38+M37</f>
        <v>14572000</v>
      </c>
      <c r="N63" s="42">
        <f>N18+N19+N20+N21+N22+N23+N25+N29+N36+N38+N37</f>
        <v>0</v>
      </c>
      <c r="O63" s="42">
        <f>O18+O19+O20+O21+O22+O23+O25+O29+O36+O38+O37</f>
        <v>14572000</v>
      </c>
      <c r="P63" s="42">
        <f>P18+P19+P20+P21+P22+P23+P24+P25+P29+P36+P38+P37</f>
        <v>192750003.03</v>
      </c>
      <c r="Q63" s="17"/>
      <c r="R63" s="17"/>
      <c r="S63" s="17"/>
      <c r="T63" s="17"/>
      <c r="U63" s="17"/>
      <c r="V63" s="17"/>
      <c r="W63" s="18">
        <f>W57</f>
        <v>702950</v>
      </c>
      <c r="X63" s="18">
        <f>X57+X61</f>
        <v>0</v>
      </c>
      <c r="Y63" s="18">
        <f>Y57+Y61</f>
        <v>702950</v>
      </c>
      <c r="Z63" s="18">
        <f>Z57+Z61</f>
        <v>10000</v>
      </c>
      <c r="AA63" s="18">
        <f>AA57+AA61</f>
        <v>0</v>
      </c>
      <c r="AB63" s="18">
        <f>AB57+AB61</f>
        <v>10000</v>
      </c>
      <c r="AC63" s="18">
        <f t="shared" si="7"/>
        <v>712950</v>
      </c>
    </row>
    <row r="64" spans="1:29" x14ac:dyDescent="0.2">
      <c r="A64" s="7"/>
      <c r="B64" s="8"/>
      <c r="C64" s="8"/>
      <c r="L64" s="53"/>
    </row>
    <row r="65" spans="1:29" s="9" customFormat="1" ht="23.25" customHeight="1" x14ac:dyDescent="0.2">
      <c r="A65" s="1"/>
      <c r="B65" s="5"/>
      <c r="C65" s="5"/>
      <c r="D65" s="5"/>
      <c r="E65" s="5"/>
      <c r="F65" s="5"/>
      <c r="G65" s="5"/>
      <c r="H65" s="15"/>
      <c r="I65" s="5"/>
      <c r="J65" s="5"/>
      <c r="K65" s="64"/>
      <c r="L65" s="54"/>
      <c r="M65" s="5"/>
      <c r="N65" s="12"/>
      <c r="O65" s="10"/>
      <c r="P65" s="10"/>
      <c r="Q65" s="12"/>
      <c r="R65" s="79" t="s">
        <v>26</v>
      </c>
      <c r="S65" s="79"/>
      <c r="T65" s="79"/>
      <c r="U65" s="12"/>
      <c r="V65" s="12"/>
      <c r="W65" s="79" t="s">
        <v>25</v>
      </c>
      <c r="X65" s="79"/>
      <c r="Y65" s="79"/>
      <c r="Z65" s="79"/>
      <c r="AC65" s="12"/>
    </row>
  </sheetData>
  <mergeCells count="26">
    <mergeCell ref="R65:T65"/>
    <mergeCell ref="W65:Z65"/>
    <mergeCell ref="C7:P7"/>
    <mergeCell ref="C8:G9"/>
    <mergeCell ref="C10:O10"/>
    <mergeCell ref="H8:O8"/>
    <mergeCell ref="H9:I9"/>
    <mergeCell ref="J9:L9"/>
    <mergeCell ref="M9:O9"/>
    <mergeCell ref="W9:Y9"/>
    <mergeCell ref="AB6:AC6"/>
    <mergeCell ref="A7:A11"/>
    <mergeCell ref="O1:P1"/>
    <mergeCell ref="O2:P2"/>
    <mergeCell ref="O3:P3"/>
    <mergeCell ref="D4:P4"/>
    <mergeCell ref="D5:P5"/>
    <mergeCell ref="B7:B10"/>
    <mergeCell ref="Q7:AC7"/>
    <mergeCell ref="P8:P11"/>
    <mergeCell ref="Q8:T9"/>
    <mergeCell ref="AC8:AC11"/>
    <mergeCell ref="U8:AB8"/>
    <mergeCell ref="U9:V9"/>
    <mergeCell ref="Z9:AB9"/>
    <mergeCell ref="Q10:AB10"/>
  </mergeCells>
  <phoneticPr fontId="0" type="noConversion"/>
  <printOptions horizontalCentered="1"/>
  <pageMargins left="0.23622047244094491" right="0.23622047244094491" top="0.74803149606299213" bottom="0.74803149606299213" header="0.31496062992125984" footer="0.31496062992125984"/>
  <pageSetup paperSize="9" scale="38" fitToWidth="0" orientation="landscape" r:id="rId1"/>
  <rowBreaks count="2" manualBreakCount="2">
    <brk id="32" max="28" man="1"/>
    <brk id="65" max="28" man="1"/>
  </rowBreaks>
  <colBreaks count="1" manualBreakCount="1">
    <brk id="16" max="60" man="1"/>
  </colBreaks>
  <ignoredErrors>
    <ignoredError sqref="L29 G13" formula="1"/>
    <ignoredError sqref="J2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зміни</vt:lpstr>
      <vt:lpstr>зміни!Заголовки_для_печати</vt:lpstr>
      <vt:lpstr>зміни!Область_печати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kalitina</cp:lastModifiedBy>
  <cp:lastPrinted>2019-06-27T08:40:41Z</cp:lastPrinted>
  <dcterms:created xsi:type="dcterms:W3CDTF">2018-12-12T06:35:02Z</dcterms:created>
  <dcterms:modified xsi:type="dcterms:W3CDTF">2019-07-02T07:52:16Z</dcterms:modified>
</cp:coreProperties>
</file>