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5"/>
  </bookViews>
  <sheets>
    <sheet name="дод1" sheetId="1" r:id="rId1"/>
    <sheet name="дод2" sheetId="2" r:id="rId2"/>
    <sheet name="дод3 " sheetId="3" r:id="rId3"/>
    <sheet name="дод5" sheetId="4" r:id="rId4"/>
    <sheet name="дод6" sheetId="5" r:id="rId5"/>
    <sheet name="дод 6-1 " sheetId="6" r:id="rId6"/>
  </sheets>
  <definedNames>
    <definedName name="_xlnm.Print_Area" localSheetId="2">'дод3 '!$B$1:$R$386</definedName>
    <definedName name="_xlnm.Print_Area" localSheetId="3">'дод5'!$A$1:$AP$26</definedName>
    <definedName name="_xlnm.Print_Area" localSheetId="4">'дод6'!$B$1:$J$390</definedName>
  </definedNames>
  <calcPr fullCalcOnLoad="1"/>
</workbook>
</file>

<file path=xl/sharedStrings.xml><?xml version="1.0" encoding="utf-8"?>
<sst xmlns="http://schemas.openxmlformats.org/spreadsheetml/2006/main" count="2463" uniqueCount="1316">
  <si>
    <t>Придбання обладнання для оснащення ресурсної кімнати для учнів з особливими освітніми потребами(залишок субвенції)</t>
  </si>
  <si>
    <t>Оснащення закладів загальної середньої освіти засобами навчання та обладнанням для кабінетів природничо-математичних предметів(залишок субвенції)</t>
  </si>
  <si>
    <t>Оснащення закладів загальної середньої освіти засобами навчання та обладнанням для кабінетів природничо-математичних предметів (співфінансування)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</si>
  <si>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</si>
  <si>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3719770</t>
  </si>
  <si>
    <t>9770</t>
  </si>
  <si>
    <t>0813022    (підпрграма)</t>
  </si>
  <si>
    <t>0813030</t>
  </si>
  <si>
    <t>3030</t>
  </si>
  <si>
    <t>Соціальний захист ветеранів війни та праці</t>
  </si>
  <si>
    <t>Надання допомоги по  догляду за особами з інвалідністю  І чи ІІ групи внаслідок психічного розладу</t>
  </si>
  <si>
    <t>Співфінансування інвестиційних проектів, що реалізуються за рахунок коштів державного фонду регіонального розвитку</t>
  </si>
  <si>
    <t>1117360</t>
  </si>
  <si>
    <t>1117361  (підпрограма)</t>
  </si>
  <si>
    <t>1217361  (підпрограма)</t>
  </si>
  <si>
    <t>Проведення навчально – тренувальних зборів і змагань  та заходів зі спорту осіб з інвалідністю</t>
  </si>
  <si>
    <t>9510</t>
  </si>
  <si>
    <t>Видатки на поховання учасників бойових дій та осіб з інвалідністю внаслідок війни</t>
  </si>
  <si>
    <t>0813170</t>
  </si>
  <si>
    <t>3170</t>
  </si>
  <si>
    <t>Капітальний ремонт будівлі ДНЗ № 25 по вул.Короленко,7 м.Слов`янськ, Донецької області (в тому числі проектно-кошторисна документація та її експертна оцінка)</t>
  </si>
  <si>
    <t>Капітальний ремонт будівлі ДНЗ № 28 по вул.Конєва,1 м.Слов`янськ, Донецької області (в тому числі проектно-кошторисна документація та її експертна оцінка)</t>
  </si>
  <si>
    <t xml:space="preserve">Підвищення кваліфікації, перепідготовка кадрів закладами післядипломної освіти </t>
  </si>
  <si>
    <t>0611140</t>
  </si>
  <si>
    <t>1140</t>
  </si>
  <si>
    <t>Придбання житла для окремих категорій населення відповідно до законодавства</t>
  </si>
  <si>
    <t>2414100</t>
  </si>
  <si>
    <t>4100</t>
  </si>
  <si>
    <t>Інші заходи у сфері електротранспорту</t>
  </si>
  <si>
    <t>1100000</t>
  </si>
  <si>
    <t>4040</t>
  </si>
  <si>
    <t>829</t>
  </si>
  <si>
    <t>4080</t>
  </si>
  <si>
    <t>Забезпечення діяльності музеїв і виставок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</si>
  <si>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</si>
  <si>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Надання допомоги сім`ям з дітьми, малозабезпеченим сім`ям, тимчасової допомоги дітям</t>
  </si>
  <si>
    <t>Придбання ємностей для питної води</t>
  </si>
  <si>
    <t>0813240</t>
  </si>
  <si>
    <t>9150</t>
  </si>
  <si>
    <t xml:space="preserve">Ліквідація іншого забруднення навколишнього природного середовища </t>
  </si>
  <si>
    <t>8800</t>
  </si>
  <si>
    <t xml:space="preserve">Надання допомоги у зв’язку з вагітністю і пологами </t>
  </si>
  <si>
    <t>Капітальний ремонт ділянки самопливного каналізаційного колектору по вул. Торська(вул.Комунарів) вугол пров.Торський (пров.Комунарів) (перемичка), м. Слов`янськ (в т.ч. розробка проектно - кошторисної документації)</t>
  </si>
  <si>
    <t>Монтаж насосної установки на фільтрувальній станції, м. Слов`янськ (капітальний ремонт) (в т.ч. розробка проектно - кошторисної документації)</t>
  </si>
  <si>
    <t>Капітальний ремонт самопливного каналізаційного колектора по вул.Шевченко м.Слов`янська (коригування проектно - кошторисної документації)</t>
  </si>
  <si>
    <t>Інші субвенції з місцевого бюджету (Обласному бюджету на реалізацію спільних заходів щодо оздоровлення дітей, які потребують особливої соціальної уваги та підтримки влітку 2019 року)</t>
  </si>
  <si>
    <t>Закупівля дидактичних матеріалів, сучасних меблів, комп`ютерного обладнання, відповідного мультимедійного контенту для початкових класів (субвенція)</t>
  </si>
  <si>
    <t>Коригування проектно - кошторисної документації по об`єкту: "Капітальний ремонт будівлі Центральної бібліотеки  КЗ "ЦСПБ м.Слов`янська" за адресою: м.Слов`янськ, пл.Соборна,2а"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</si>
  <si>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</si>
  <si>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Інша діяльність</t>
  </si>
  <si>
    <t>0610100</t>
  </si>
  <si>
    <t>0611000</t>
  </si>
  <si>
    <t>1000</t>
  </si>
  <si>
    <t>Освіта, в тому числі за рахунок:</t>
  </si>
  <si>
    <t>Розчистка русла річки Колонтаївка м.Слов`янськ з відновленням її водоносності (капітальний ремонт) (в т.ч. розробка проектно- кошторисної документації)</t>
  </si>
  <si>
    <t>Капітальний ремонт  дорожнього покриття дороги по вул.Торгова  м.Слов`янськ (від вул. Свободи до вул.Шовковична)</t>
  </si>
  <si>
    <t>Розробка проектно-кошторисної документації на капітальний ремонт дорожнього покриття вулиць м.Слов`янськ</t>
  </si>
  <si>
    <t>Розробка проектно-кошторисної документації на капітальний ремонт дорожнього покриття, зовнішнього освітлення вулиць м.Слов`янськ</t>
  </si>
  <si>
    <t>Капітальний ремонт мереж зовнішнього освітлення вул.Свободи м.Слов`янськ</t>
  </si>
  <si>
    <t>Придбання посадкового матеріалу (інші витрати, спрямовані на розвиток благоустрію)</t>
  </si>
  <si>
    <t>Придбання дитячих майданчиків</t>
  </si>
  <si>
    <t>Придбання світлодіодної ілюмінації</t>
  </si>
  <si>
    <t>Капітальний ремонт покрівлі будівлі Центральної бібліотеки  КЗ "ЦСПБ м.Слов`янська" за адресою: пл.Соборна,2а м.Слов`янськ, в т.ч. розробка проектно-кошторисної документації</t>
  </si>
  <si>
    <t>Придбання лінгафонних кабінетів для закладів освіти Слов`янської міської ради</t>
  </si>
  <si>
    <t>Коригування проектно-кошторисної документації за об`єктом "Капітальний ремонт будівлі КЗ "СЮТ" за адресою:  вул.Торська,45 м.Слов`янськ, Донецької області"</t>
  </si>
  <si>
    <t>Капітальний ремонт системи опалення та паропостачання допоміжного корпусу КЛПЗ "Пологовий будинок" за адресою вул.Університетська,15, м.Слов`янська</t>
  </si>
  <si>
    <t>Придбання стерилізаційного та іншого обладнання для КЛПЗ "Міська клінічна лікарня м.Слов`янська"</t>
  </si>
  <si>
    <t>Придбання комп`ютерного, офісного обладнання</t>
  </si>
  <si>
    <t>Капітальний ремонт будівлі ДНЗ № 25 по вул.Короленка,7 м.Слов`янськ, Донецької області  (співфінансування проекту за рахунок коштів ДФРР)</t>
  </si>
  <si>
    <t>Капітальний ремонт ясла-садка №26 по вул.Ярослава Мудрого,45 (вул.Урицького,45), м.Слов`янськ  Донецької області (утеплення фасаду, зовнішні мережі водопостачання та каналізації, благоустрій та зовнішнє освітлення) (коригування)</t>
  </si>
  <si>
    <t>Коригування проектно - кошторисної документації по об`єкту "Капітальний ремонт нежитлової будівлі (школа естетичного виховання) "Школа мистецтв м.Слов`янська", розташованої по вул.Поштова,13 в м.Слов`янську Донецької області"</t>
  </si>
  <si>
    <t>0813104    (підпрограма)</t>
  </si>
  <si>
    <t>0813105    (підпрограма)</t>
  </si>
  <si>
    <t>Капітальний ремонт дорожнього покриття вул.Мостова, вул.Гагаріна в м.Слов`янськ  (розробка проектно-кошторисної документації)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</si>
  <si>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</si>
  <si>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3032</t>
  </si>
  <si>
    <t>3036</t>
  </si>
  <si>
    <t>3161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</si>
  <si>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</si>
  <si>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Капітальний ремонт вбудованого нежитлового приміщення, розташованого за адресою: м.Слов`янськ, вул.Василівська (колишня Жовтневої революції),11 (субвенція з держбюджета)</t>
  </si>
  <si>
    <t>Фінансування за типом кредитора</t>
  </si>
  <si>
    <t>Внутрішнє фінансування</t>
  </si>
  <si>
    <t>Фінансування за типом боргового зобов'язання</t>
  </si>
  <si>
    <t>Загальне фінансування</t>
  </si>
  <si>
    <t>Додаток 3</t>
  </si>
  <si>
    <t>РОЗПОДІЛ
видатків міського бюджету на 2019 рік</t>
  </si>
  <si>
    <t>Код програмної класифікації видатків та кредитування місцевих бюджетів</t>
  </si>
  <si>
    <t>Код ФКВКБ</t>
  </si>
  <si>
    <t>Код ТПКВКМБ /
ТКВКБМС</t>
  </si>
  <si>
    <t>1216013   (підпрограма)</t>
  </si>
  <si>
    <t>1217000</t>
  </si>
  <si>
    <t>1217400</t>
  </si>
  <si>
    <t>0726</t>
  </si>
  <si>
    <t>Здійснення фізкультурно –спортивної та реабілітаційної роботи серед осіб з інвалідністю</t>
  </si>
  <si>
    <t>Капітальний ремонт приміщення центрального стерилізаційного відділення КЛПЗ "Міська клінична лікарня м.Слов`янська" за адресою вул.Шевченка,40  (у т.ч. проектно-кошторисна документація)</t>
  </si>
  <si>
    <t>Капітальний ремонт будівлі хірургічного відділення № 1 КЛПЗ "Міська клінична лікарня м.Слов`янська" за адресою вул.Шевченка,31, м.Слов`янськ (у т.ч. проектно-кошторисна документація)</t>
  </si>
  <si>
    <t>Капітальний ремонт дорожнього покриття вул.Ізюмська  в м.Слов`янськ  (розробка проектно-кошторисної документації)</t>
  </si>
  <si>
    <t>Капітальний ремонт дорожнього покриття по вул.Батюка м.Слов`янськ (розробка проектно- кошторисної документації)</t>
  </si>
  <si>
    <t>Капітальний ремонт дорожнього покриття по вул.Паркова м.Слов`янськ (розробка проектно- кошторисної документації)</t>
  </si>
  <si>
    <t>Капітальний ремонт дорожнього покриття по вул.Ком`яхова м.Слов`янськ (розробка проектно- кошторисної документації)</t>
  </si>
  <si>
    <t>Капітальний ремонт тротуарів по вул.Центральна м.Слов`янськ (розробка проектно- кошторисної документації)</t>
  </si>
  <si>
    <t>Інші субвенції з місцевого бюджету (Обласному бюджету) (співфінансування об`єктів та заходів, Перелік яких затверджено розпорядженням голови облдержадмі-ністрації, керівника обласної військово - цивільної адміністрації 04.07.2016 року № 548) ("Встановленн</t>
  </si>
  <si>
    <t xml:space="preserve">Інші субвенції з місцевого бюджету (Обласному бюджету) (співфінансування об`єктів та заходів, Перелік яких затверджено розпорядженням голови облдержадміністрації, керівника обласної військово - цивільної адміністрації 04.07.2016 року № 548) ("Відновлення </t>
  </si>
  <si>
    <t xml:space="preserve">Всього по фінансовому управлінню </t>
  </si>
  <si>
    <t xml:space="preserve">Інспекція державного архітектурно-будівельного контролю </t>
  </si>
  <si>
    <t>Придбання оргтехніки (персональний комп` ютер, багатофункціональний пристрій)</t>
  </si>
  <si>
    <t xml:space="preserve">Всього по інспекції державного архітектурно-будівельного контролю </t>
  </si>
  <si>
    <t xml:space="preserve">Програма економічного і соціального  розвитку м.Слов'янська на 2019рік та основні напрями розвитку на 2020 та 2021 роки </t>
  </si>
  <si>
    <t>2019-2019</t>
  </si>
  <si>
    <t>Придбання легкового автомобіля</t>
  </si>
  <si>
    <t>Транспорт та транспортна інфраструктура,  дорожнє господарство</t>
  </si>
  <si>
    <t>8000</t>
  </si>
  <si>
    <t>2717370</t>
  </si>
  <si>
    <t>0712151</t>
  </si>
  <si>
    <t>2151</t>
  </si>
  <si>
    <t>5031</t>
  </si>
  <si>
    <t>5062</t>
  </si>
  <si>
    <t>до рішення міської ради</t>
  </si>
  <si>
    <t>Культура і містецтво</t>
  </si>
  <si>
    <t>0114040</t>
  </si>
  <si>
    <t>0813032    (підпрограма)</t>
  </si>
  <si>
    <t>0813048      (підпрограма)</t>
  </si>
  <si>
    <t>0813049    (підпрограма)</t>
  </si>
  <si>
    <t>0813100</t>
  </si>
  <si>
    <t>Оснащення кабінетів інклюзивно-ресурсного центру (субвенція)</t>
  </si>
  <si>
    <t>1217366  (підпрограма)</t>
  </si>
  <si>
    <t>7366</t>
  </si>
  <si>
    <t>1217426   (підпрограма)</t>
  </si>
  <si>
    <t>7426</t>
  </si>
  <si>
    <t>1217600</t>
  </si>
  <si>
    <t>7600</t>
  </si>
  <si>
    <t>Інші програми та заходи , пов'язані з економічною діяльністю</t>
  </si>
  <si>
    <t>1217690</t>
  </si>
  <si>
    <t>1218000</t>
  </si>
  <si>
    <t>1218300</t>
  </si>
  <si>
    <t>8300</t>
  </si>
  <si>
    <t>Охорона навколишнього природного середовища</t>
  </si>
  <si>
    <t>1218310</t>
  </si>
  <si>
    <t>8310</t>
  </si>
  <si>
    <t>Сільське, лісове, рибне господарство та мисливство</t>
  </si>
  <si>
    <t>0117300</t>
  </si>
  <si>
    <t>7300</t>
  </si>
  <si>
    <t>Будівництво та регіональний розвиток</t>
  </si>
  <si>
    <t>Реалізація інших заходів щодо  соціально-економічного розвитку територій</t>
  </si>
  <si>
    <t>0117400</t>
  </si>
  <si>
    <t>7400</t>
  </si>
  <si>
    <t>3042</t>
  </si>
  <si>
    <t>Забезпечення діяльності палаців і будинків культури, клубів, центрів дозвілля та інших клубних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</si>
  <si>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мистецькими)(Слов'янськ)</t>
  </si>
  <si>
    <t>Міжбюджетні трансферти</t>
  </si>
  <si>
    <t>3719700</t>
  </si>
  <si>
    <t>9700</t>
  </si>
  <si>
    <t>Придбання медичного обладнання для забезпечення лікувально- діагностичного процесу КЛПЗ "Пологовий будинок": гістероскоп</t>
  </si>
  <si>
    <t>Капітальний ремонт будівлі інфекційного відділення КЛПЗ "Міська клінична лікарня м.Слов`янська" за адресою вул.Урицького,24"(у т.ч. проектно-кошторисна документація)</t>
  </si>
  <si>
    <t>Капітальний ремонт флюорокабінету КЛПЗ "Міська клінична лікарня м.Слов`янська" вул.Донська,5 (м-н "Хімік") м.Слов`янськ (у т.ч. проектно-кошторисна документація)</t>
  </si>
  <si>
    <t>Капітальний ремонт флюорографічного кабінету КЛПЗ "Міська лікарня № 1" за адресою вул. Банкова (Юн.Комунарів),85, м.Слов`янськ (у т.ч. проектно-кошторисна документація)</t>
  </si>
  <si>
    <t>Капітальний ремонт будівлі КЛПЗ "Стоматологічна полікліника" по вул.Вільна,8 в м.Слов`янськ (заміна вікон та дверей) (у т.ч. проектно-кошторисна документація)</t>
  </si>
  <si>
    <t>Капітальний ремонт будівлі ДНЗ № 24 по вул.Василівській,62а м.Слов`янськ, Донецької області (в тому числі проектно-кошторисна документація та її експертна оцінка)</t>
  </si>
  <si>
    <t>1213000</t>
  </si>
  <si>
    <t>1213210</t>
  </si>
  <si>
    <t>3210</t>
  </si>
  <si>
    <t>1050</t>
  </si>
  <si>
    <t>Організація та проведення громадських робіт</t>
  </si>
  <si>
    <t>Всього по УЖКГ</t>
  </si>
  <si>
    <t>Управління комунальної власності</t>
  </si>
  <si>
    <t>Управління інвестицій, енергоефективності та зовнішніх відносин</t>
  </si>
  <si>
    <r>
      <t xml:space="preserve">Програма економічного і соціального  розвитку території Слов'янської міської ради на 2018рік </t>
    </r>
    <r>
      <rPr>
        <sz val="10"/>
        <rFont val="Times New Roman"/>
        <family val="1"/>
      </rPr>
      <t>(співфінансування інвестиційних проектів, які будуть реалізовуватися за рахунок коштів ДФРР)</t>
    </r>
  </si>
  <si>
    <t>Капітальний ремонт дорожнього покриття бульвару Героїв Крут м.Слов`янськ</t>
  </si>
  <si>
    <t>Всього по управлінню інвестицій, енергоефективності та зовнішніх відносин</t>
  </si>
  <si>
    <t>Відділ освіти</t>
  </si>
  <si>
    <t xml:space="preserve">Придбання оргтехніки </t>
  </si>
  <si>
    <t>Завершення робіт по проекту Капітальний ремонт ясла-садка № 26 по вул.Ярослава Мудрого, буд45 (вул.Урицького,45) м. Слов`янська, Донецької області</t>
  </si>
  <si>
    <t xml:space="preserve">Придбання обладнання і предметів довгострокового користування </t>
  </si>
  <si>
    <t>Капітальний ремонт будівлі ДНЗ № 2 по пров.Батюка, 1 м.Слов`янськ, Донецької області (в тому числі проектно-кошторисна документація та її експертна оцінка)</t>
  </si>
  <si>
    <t xml:space="preserve">Капітальний ремонт мережі електропостачання в адмінбудівлі </t>
  </si>
  <si>
    <t>Капітальний ремонт приміщень господарчих корпусів КЛПЗ "Міська клінична лікарня м.Слов`янська" за адресою вул.Шевченка,31, м.Слов`янськ (у т.ч. проектно-кошторисна документація)</t>
  </si>
  <si>
    <t>Капітальний ремонт приміщень господарчих корпусів КЛПЗ "Міська клінична лікарня м.Слов`янська" за адресою вул.Шевченка,38, м.Слов`янськ (у т.ч. проектно-кошторисна документація)</t>
  </si>
  <si>
    <t>Придбання високочастотного електрохірургічного апарату для проведення нейрохірургічних операцій  в травматологічному відділенні КЛПЗ "Міська клінічна лікарня м.Слов`янська"</t>
  </si>
  <si>
    <t>Капітальний ремонт (благоустрій) прилеглої території КЛПЗ "Вузлова лікарня м.Слов`янськ" за адресою вул.Маломіська, 142 м.Слов`янськ</t>
  </si>
  <si>
    <t xml:space="preserve">Капітальний ремонт покрівлі адмінбудівлі </t>
  </si>
  <si>
    <t>Управління економічного та інвестиційного розвитку Слов`янської міської ради</t>
  </si>
  <si>
    <t>1217321  (підпрограма)</t>
  </si>
  <si>
    <t>Будівництво освітніх установ</t>
  </si>
  <si>
    <t>Коригування проектно-кошторисної документації по об`єкту: "Капітальний ремонт будівлі поліклініки КЛПЗ "Міська клінічна лікарня м.Слов`янська" за адресою вул.Шевченка,40"</t>
  </si>
  <si>
    <t>Придбання апарату "Панмед" для КЛПЗ "Міська дитяча лікарня м.Слов`янська"</t>
  </si>
  <si>
    <t>Придбання мікроскопу для бактеріологічної лабораторії для КЛПЗ "Міська клінічна лікарня м.Слов`янська"</t>
  </si>
  <si>
    <t>Коригування проектно-кошторисної документації по об`єкту: "Капітальний ремонт будівлі поліклініки КЛПЗ "Міська дитяча лікарня" по вул.Ярослава-Мудрого (Урицького),12 в м.Слов`янськ, Донецької обл.(заміна вікон)"</t>
  </si>
  <si>
    <t>Капітальний ремонт КЛПЗ "Стоматологічна поліклініка" (хірургічний блок, рентген кабінет) за адресою: вул.Вільна,8, м.Слов`янськ, Донецька обл. ( у тому числі розробка проектно-кошторисної документації)</t>
  </si>
  <si>
    <t>Придбання нового рентген апарату</t>
  </si>
  <si>
    <t>Розробка проектно-кошторисної документації по проекту: "Капітальний ремонт прилеглої території (благоустрій КЛПЗ "Пологовий будинок") за адресою вул. Університетська,15  м.Слов`янськ</t>
  </si>
  <si>
    <t>Всього по відділу охорони здоров`я</t>
  </si>
  <si>
    <t>УСЗН</t>
  </si>
  <si>
    <t>Програма економічного і соціального  розвитку території Слов'янської міської ради на 2018рік</t>
  </si>
  <si>
    <t>Коригування проектно-кошторисної документації за об`єктом "Капітальний ремонт будівлі ДНЗ №70 по пров.Маломіський,4 м.Слов`янськ, Донецької області"</t>
  </si>
  <si>
    <t>Коригування проектно-кошторисної документації за об`єктом "Капітальний ремонт будівлі ДНЗ №66 по вул.Анатолія Комара,18 м.Слов`янськ, Донецької області"</t>
  </si>
  <si>
    <t>Придбання пристроїв для проведення ЗНО з іноземної мови (залишок субвенції)</t>
  </si>
  <si>
    <t>Надання пільг окремим категоріям громадян з оплати послуг зв'язку</t>
  </si>
  <si>
    <t>3035</t>
  </si>
  <si>
    <t>0911000</t>
  </si>
  <si>
    <t>0911060</t>
  </si>
  <si>
    <t xml:space="preserve">Надання позашкільної освіти  позашкільними закладами освіти, заходи із позашкільної роботи з дітьми </t>
  </si>
  <si>
    <t>Інша діяльність у сфері транспорту</t>
  </si>
  <si>
    <t>0611090</t>
  </si>
  <si>
    <t>0611160</t>
  </si>
  <si>
    <t>1160</t>
  </si>
  <si>
    <t>Інші програми, заклади та заходи у сфері освіти</t>
  </si>
  <si>
    <t>1161</t>
  </si>
  <si>
    <t>Одноразова  допомога на придбання меблів, побутової техніки для кожної родини новостворених дитячих будинків сімейного типу, які проживають у будинках, придбаних за рахунок субвенції з державного бюджету (субвенція на надання одноразової допомоги на облаш</t>
  </si>
  <si>
    <t>Всього по Службі у справах дітей</t>
  </si>
  <si>
    <t>Відділ культури</t>
  </si>
  <si>
    <t>Капітальний ремонт вулично-дорожньої мережі м.Слов`янськ (встановлення світлофорного обладнання на перехресті вул.Університетська - вул.Василівська) (розробка проектно-кошторисної документації)</t>
  </si>
  <si>
    <t>Капітальний ремонт вулично-дорожньої мережі м.Слов`янськ (улаштування закритих водостоків по вул.Свободи) (розробка проектно-кошторисної документації)</t>
  </si>
  <si>
    <t>Встановлення індивідуальних підкачувальних станцій на багатоповерхові та малоповерхові житлові будинки м.Слов`янськ (капітальний ремонт) (співфінансування робіт по об`єктам, затвердженим розпорядженням голови Донецької облдержадміністрації, керівника обла</t>
  </si>
  <si>
    <t>Відновлення доріг внутрішньо - міського сполучення м.Слов`янськ (капітальний ремонт) (співфінансування робіт по об`єктам, затвердженим розпорядженням голови Донецької облдержадміністрації, керівника обласної військово-цивільної адміністрації від 04.07.201</t>
  </si>
  <si>
    <t>Всього по фінансовому управлінню</t>
  </si>
  <si>
    <t>0824</t>
  </si>
  <si>
    <t>3240</t>
  </si>
  <si>
    <t>3241</t>
  </si>
  <si>
    <t>2717600</t>
  </si>
  <si>
    <t>2717690</t>
  </si>
  <si>
    <t>2717693   (підпрограма)</t>
  </si>
  <si>
    <t>Утримання та забезпечення діяльності центрів соціальних служб для сім’ї, дітей та молоді</t>
  </si>
  <si>
    <t>3122</t>
  </si>
  <si>
    <t>3123</t>
  </si>
  <si>
    <t>Реалізація проектів в рамках Надзвичайної кредитної програми для відновлення України</t>
  </si>
  <si>
    <t>Забезпечення діяльності інших закладів в галузі культури і мистецтва ("Парк культури і відпочинку")</t>
  </si>
  <si>
    <t>4082</t>
  </si>
  <si>
    <t>Забезпечення діяльності інших закладів у сфері освіти</t>
  </si>
  <si>
    <t>1162</t>
  </si>
  <si>
    <t>Всього по управлінню економічного та інвестиційного розвитку Слов`янської міської ради</t>
  </si>
  <si>
    <r>
      <t>УСЬОГО</t>
    </r>
    <r>
      <rPr>
        <sz val="10"/>
        <rFont val="Times New Roman"/>
        <family val="1"/>
      </rPr>
      <t>:</t>
    </r>
  </si>
  <si>
    <t>Техничне переоснащення системи газопостачання бібліотеки - філії № 5 КЗ "ЦСПБ м.Слов`янська" за адресою: м.Слов`янськ, вул.Престижна,2</t>
  </si>
  <si>
    <t>Придбання модульного туалету та емності</t>
  </si>
  <si>
    <t>Закупівля дидактичних матеріалів, сучасних меблів, комп`ютерного обладнання, відповідного мультимедійного контенту для початкових класів (субвенція з державного бюджету)</t>
  </si>
  <si>
    <t xml:space="preserve">Видання, придбання, зберігання і доставка підручників і посібників для учнів загальноосвітніх навчальних закладів </t>
  </si>
  <si>
    <t>Придбання обладнання і предметів довгострокового користування (проект "Спортивний майданчик "Воркаут - парк"")</t>
  </si>
  <si>
    <t>Придбання обладнання у позашкільний табір оздоровлення та відпочинку "Лісова казка"</t>
  </si>
  <si>
    <t>Державне управління</t>
  </si>
  <si>
    <t>0117000</t>
  </si>
  <si>
    <t>7000</t>
  </si>
  <si>
    <t>3081</t>
  </si>
  <si>
    <t>Капітальний ремонт житлового будинку по вул.Вільна,9 м.Слов`янськ (коригування проектно-кошторисної документації)</t>
  </si>
  <si>
    <t xml:space="preserve">Капітальний ремонт дорожнього покриття бульвару Героїв Крут м.Слов`янськ </t>
  </si>
  <si>
    <t xml:space="preserve">Капітальний ремонт дорожнього покриття по вул.Л.Толстого, м.Слов`янськ </t>
  </si>
  <si>
    <t xml:space="preserve">Придбання спеціалізованої техніки </t>
  </si>
  <si>
    <t>Придбання обладнання (асенізаційна цистерна)</t>
  </si>
  <si>
    <t>Капітальний ремонт будівлі КПСМНЗ (школа естетичного виховання) "Школа мистецтв м.Слов`янська" за адресою: м.Слов`янськ, вул.Поштова,13 (Р.Люксембург) (в т.ч. розробка проектно-кошторисної документації та її експертна оцінка)</t>
  </si>
  <si>
    <t>Капітальний ремонт музичної естради КП "Парк культури і відпочинку" м.Слов`янська (в т.ч. розробка проектно-кошторисної документації та її експертна оцінка)</t>
  </si>
  <si>
    <t xml:space="preserve">Всього по культурі </t>
  </si>
  <si>
    <t>Відділ у справах сім`ї, молоді, фізичної культури і спорту</t>
  </si>
  <si>
    <t>Капітальний ремонт спортивної зали КПНЗ "Міська КДЮСШ", розташованої по вул. Вокзальна(Свердлова),59 в м.Слов`янськ</t>
  </si>
  <si>
    <t>Придбання спортивного інвентарю</t>
  </si>
  <si>
    <t>Всього по фізичної культури і спорту</t>
  </si>
  <si>
    <t>Проведення експертної грошової оцінки земельних ділянок</t>
  </si>
  <si>
    <t>0712141    (підпрограма)</t>
  </si>
  <si>
    <t>0712142    (підпрограма)</t>
  </si>
  <si>
    <t>0712143     (підпрограма)</t>
  </si>
  <si>
    <t>2141</t>
  </si>
  <si>
    <t>2142</t>
  </si>
  <si>
    <t>2143</t>
  </si>
  <si>
    <t>Забезпечення функціонування підприємств, установ та організавцій, що виробляють, виконують та/або надають житлово-комунальні послуги</t>
  </si>
  <si>
    <t>7360</t>
  </si>
  <si>
    <t>1217360</t>
  </si>
  <si>
    <t>1218320</t>
  </si>
  <si>
    <t>8320</t>
  </si>
  <si>
    <t>1218340</t>
  </si>
  <si>
    <t>8340</t>
  </si>
  <si>
    <t>0540</t>
  </si>
  <si>
    <t>3718700</t>
  </si>
  <si>
    <t>8700</t>
  </si>
  <si>
    <t>0712030</t>
  </si>
  <si>
    <t>2030</t>
  </si>
  <si>
    <t>0712100</t>
  </si>
  <si>
    <t>2100</t>
  </si>
  <si>
    <t>Капітальний ремонт ліфтів житлового фонду м.Слов`янськ (в т.ч.ОСББ)</t>
  </si>
  <si>
    <t>Стоматологічна допомога населенню</t>
  </si>
  <si>
    <t>2111</t>
  </si>
  <si>
    <t>1014040</t>
  </si>
  <si>
    <t>1014060</t>
  </si>
  <si>
    <t>1014080</t>
  </si>
  <si>
    <t>Школи естетичного виховання дітей(Миколаївка )</t>
  </si>
  <si>
    <t>5061</t>
  </si>
  <si>
    <t>0828</t>
  </si>
  <si>
    <t>Заходи у сфері захисту населення і територій від надзвичайних ситуацій техногенного та природного характеру</t>
  </si>
  <si>
    <t>3033</t>
  </si>
  <si>
    <t>Інша діяльність у сфері житлово-комунального господарства</t>
  </si>
  <si>
    <t>Забезпечення надійності та безперебійності експлуатації ліфтів</t>
  </si>
  <si>
    <t>3010</t>
  </si>
  <si>
    <t>Код</t>
  </si>
  <si>
    <t xml:space="preserve">Відділ охорони здоров'я Слов'янської міської ради   </t>
  </si>
  <si>
    <t>Відділ культури  Слов'янської міської ради</t>
  </si>
  <si>
    <t>4030</t>
  </si>
  <si>
    <t>Інші  програми та заходи у сфері освіти (Здійснення централізованого господарського обслуговування)</t>
  </si>
  <si>
    <t>0725</t>
  </si>
  <si>
    <t>Централізовані заходи з лікування хворих на цукровий та нецукровий діабет</t>
  </si>
  <si>
    <t>0717361</t>
  </si>
  <si>
    <t>0813033      (підпрограма)</t>
  </si>
  <si>
    <t>6310</t>
  </si>
  <si>
    <t>0490</t>
  </si>
  <si>
    <t>Реалізація заходів щодо інвестиційного розвитку території</t>
  </si>
  <si>
    <t>0133</t>
  </si>
  <si>
    <t>1000000</t>
  </si>
  <si>
    <t>Відділ освіти   Слов'янської міської ради</t>
  </si>
  <si>
    <t>1010000</t>
  </si>
  <si>
    <t>0180</t>
  </si>
  <si>
    <t>1010</t>
  </si>
  <si>
    <t>0910</t>
  </si>
  <si>
    <t>0100000</t>
  </si>
  <si>
    <t>0110000</t>
  </si>
  <si>
    <t>0111</t>
  </si>
  <si>
    <t>Слов'янська міська рада</t>
  </si>
  <si>
    <t>0110100</t>
  </si>
  <si>
    <t>0100</t>
  </si>
  <si>
    <t>Міжбюджетні трансферти на 2019 рік</t>
  </si>
  <si>
    <t>Найменування бюджету-одержувача/надавача міжбюджетного трансферту</t>
  </si>
  <si>
    <t>Трансферти з інших бюджетів</t>
  </si>
  <si>
    <t>Трансферти іншим бюджетам</t>
  </si>
  <si>
    <t>дотація на:</t>
  </si>
  <si>
    <t>субвенції</t>
  </si>
  <si>
    <t>спеціального фонду на:</t>
  </si>
  <si>
    <t>загального фонду на:</t>
  </si>
  <si>
    <t>базова дотація</t>
  </si>
  <si>
    <t>Інша дотація на утримання центрів соціально-психологічної реабілітації дітей</t>
  </si>
  <si>
    <t>Освітня субвенція</t>
  </si>
  <si>
    <t>Медична субвенція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</si>
  <si>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</si>
  <si>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виплату допомогу сім'ям з дітьми, малозабезпеченим сім'ям, особам, які не мають права на пенсію, особам з інвалідністю, дітям з інвалідністю, тимчасової державної соціальної допомоги непрацюючій особі, яка досягла загально</t>
  </si>
  <si>
    <t>Субвенція з місцевого бюджету на здійснення переданих видатків у сфері освіти за рахунок коштів освітньої субвенції (на інклюзивно-ресурсні центри)</t>
  </si>
  <si>
    <t>Субвенція з місцевого бюджету на здійснення переданих  видатків у сфері охорони здоров`я за рахунок коштів медичної субвенції (цільові видатки на лікування хворих на цукровий та нецукровий діабет)</t>
  </si>
  <si>
    <t>Субвенція з місцевого бюджету на здійснення переданих  видатків у сфері охорони здоров`я за рахунок коштів медичної субвенції (цільові кошти для медичного обслуговування внутрішньо переміщенних осіб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</si>
  <si>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</si>
  <si>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заходи в галузі культури і мистецтва (виготовлення облікової документації на об`єкти культурної спадщини)</t>
  </si>
  <si>
    <t>Створення рекреаційно-оздоровчої зони "Біля солоних озер" (оз.Вейсове) м.Слов`янськ (нове будівництво)</t>
  </si>
  <si>
    <t>Придбання послуг з доступу до Інтернету закладів загальної середньої освіти (субвенція)</t>
  </si>
  <si>
    <t>Придбання спецтехніки та засобів малої механізації для підприємств комунального  господарства (автобус загального призначення для надання ритуальних послуг)</t>
  </si>
  <si>
    <t xml:space="preserve">Придбання спеціалізованої  техніки для ремонту дорожнього покриття </t>
  </si>
  <si>
    <t>Всього по міській раді</t>
  </si>
  <si>
    <t>відділ освіти</t>
  </si>
  <si>
    <t xml:space="preserve">Програма економічного і соціального  розвитку території Слов'янської міської ради на 2018рік </t>
  </si>
  <si>
    <t>4060</t>
  </si>
  <si>
    <t xml:space="preserve">Придбання підмітально - прибиральної машини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</si>
  <si>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</si>
  <si>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</t>
  </si>
  <si>
    <t>Програми і централізовані заходи з імунопрофілактики</t>
  </si>
  <si>
    <t>Програми  і централізовані заходи  боротьби з туберкульозом</t>
  </si>
  <si>
    <t>Програми і централізовані заходи профілактики ВІЛ- Іенфекції/ СНІДу</t>
  </si>
  <si>
    <t>Капітальний ремонт зелених насаджень спеціального призначення  вул.Шевченка  м.Слов`янськ (розробка проектно - кошторисної документації)</t>
  </si>
  <si>
    <t>Капітальний ремонт зелених насаджень спеціального призначення  вул.Університетська  м.Слов`янськ (розробка проектно - кошторисної документації)</t>
  </si>
  <si>
    <t>Встановлення та облаштування дитячих майданчиків на прибудинкових територіях багатоквартирного житлового фонду та в зонах житлових будинків індівідуальної забудови: м-н Черевківка - район території церкви, м-н Словкурорт - в районі вул. Г.Труда, 34, перет</t>
  </si>
  <si>
    <t xml:space="preserve">Капітальний ремонт тротуарів по вул.Центральна м.Слов`янськ </t>
  </si>
  <si>
    <t>Інші заходи, пов`язані з економічною діяльністю</t>
  </si>
  <si>
    <t>0117690 підпрограма</t>
  </si>
  <si>
    <t>0117693 (завдання)</t>
  </si>
  <si>
    <t xml:space="preserve">Надання допомоги на дітей, над якими встановлено опіку чи піклування </t>
  </si>
  <si>
    <t>Утримання та навчально-тренувальна робота комунальних дитячо-юнацьких спортивних шкіл(КДЮСШ)</t>
  </si>
  <si>
    <t>2010</t>
  </si>
  <si>
    <t>0731</t>
  </si>
  <si>
    <t>Багатопрофільна стаціонарна медична допомога населенню,</t>
  </si>
  <si>
    <t>0733</t>
  </si>
  <si>
    <t>Благоустрій міст, сіл, селищ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</si>
  <si>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</si>
  <si>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Додаток 5</t>
  </si>
  <si>
    <t>Реконструкція стадіону КПНЗ "Міська КДЮСШ" (перша черга), за адресою: м.Слов`янськ, вул.Григорія Данилевського, 114б (співфінансування проекту за рахунок коштів ДФРР)</t>
  </si>
  <si>
    <t xml:space="preserve">Всього по відділу у справах сім`ї, молоді, фізичної культури та спорту </t>
  </si>
  <si>
    <t>на реалізацію проектів в рамках Надзвичайної кредитної програми на відновлення України</t>
  </si>
  <si>
    <t>Реконструкція електрообладнання, кабельно-провідникових ліній на каналізаційних насосних станціях м.Слов`янська (розробка проектно-кошторисної документації)</t>
  </si>
  <si>
    <t>Будівництво водопроводу по вул.Я.Мудрого (вул.Урицького) до пров.Богомольця (перемичка) м.Слов`янськ (коригування проектно-кошторисної документації)</t>
  </si>
  <si>
    <t>Створення рекреаційно- оздоровчої зони "Біля солоних озер" (оз.Вейсове) м.Слов`янськ (нове будівництво)(співфінансування проекту за рахунок коштів ДФРР)</t>
  </si>
  <si>
    <t xml:space="preserve">                Додаток № 6-1</t>
  </si>
  <si>
    <t>від ___________№ _______</t>
  </si>
  <si>
    <t>Інші субвенції</t>
  </si>
  <si>
    <t>Реконструкція системи електропостачання житлового будинку по вул.Нарвська,4 у м.Слов`янськ Донецької області (в т.ч. розробка проектно-кошторисної документації)</t>
  </si>
  <si>
    <t xml:space="preserve">Придбання посадкового матеріалу </t>
  </si>
  <si>
    <t>Реконструкція самопливного каналізаційного колектора від вул.Університетська до КНС № 1А (санація), м.Слов`янськ (розробка проектно-кошторисної документації)</t>
  </si>
  <si>
    <t>Реконструкція водогону № 10 у районі лісосмуги, м.Слов`янськ (розробка проектно-кошторисної документації)</t>
  </si>
  <si>
    <t>Реконструкція водогону № 6 на ділянці від Північних резервуарів чистої води до вул.Шкірятова, м.Слов`янськ (розробка проектно-кошторисної документації)</t>
  </si>
  <si>
    <t>Коригування проектно-кошторисної документації за об`єктом "Капітальний ремонт будівлі ДНЗ № 2 по пров.Батюка,1 м.Слов`янськ, Донецької області"</t>
  </si>
  <si>
    <t>Коригування проектно-кошторисної документації за об`єктом "Капітальний ремонт будівлі ДНЗ № 54 по вул.Г.Батюка,23 м.Слов`янськ, Донецької області"</t>
  </si>
  <si>
    <t>Коригування проектно-кошторисної документації за об`єктом "Капітальний ремонт будівлі ДНЗ № 28 по вул.Конєва,1 м.Слов`янськ, Донецької області"</t>
  </si>
  <si>
    <t xml:space="preserve">Інші програми та заходи у сфері охорони здоров`я </t>
  </si>
  <si>
    <t>Служба у справах дітей Слов'янської міської ради</t>
  </si>
  <si>
    <t>Удосконалення перинатальної допомоги мешканцям м.Слов`янська шляхом впровадження новітніх технологій (реконструкція) у пологовому будинку, розташованому по вул.Університетській (вул.Леніна), 15 м.Слов`янська(співфінансування проекту за рахунок коштів ДФРР</t>
  </si>
  <si>
    <t>Капітальний ремонт дорожнього покриття по вул.Лисичанська м.Слов`янськ  (коригування  проектно-кошторисної документації)</t>
  </si>
  <si>
    <t>Капітальний ремонт дорожнього покриття по пров.Ярослава Мудрого (пров.Урицького) м.Слов`янськ  (коригування  проектно-кошторисної документації)</t>
  </si>
  <si>
    <t>Пристрій ліфта для маломобільних груп населення за адресою: м.Слов`янськ, вул.Короленка,2 (залишок коштів "Іншої субвенції" з обласного бюджету)</t>
  </si>
  <si>
    <t>Реконструкція спортивного майданчика зі штучним покриттям на території загальноосвітньої школи № 17 за адресою: м.Слов`янськ, вул. Олімпійська,4 (коригування)</t>
  </si>
  <si>
    <t>Надання спеціальної освіти школами естетичного виховання (музичними, художніми, хореографічними, театральними, хоровими, мистецькими)(Святогірськ)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</si>
  <si>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</si>
  <si>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 xml:space="preserve">Надання допомоги при народженні дитини </t>
  </si>
  <si>
    <t>3044</t>
  </si>
  <si>
    <t>Заходи державної політики із забезпечення рівних прав та можливостей жінок і чоловіків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</si>
  <si>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</si>
  <si>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1211100</t>
  </si>
  <si>
    <t>* Нормативно-правовий акт (найменування, дата, номер), відповідно до якого отримується трансферт, зазначається під таблицею у виносці.</t>
  </si>
  <si>
    <t>** Нормативно-правовий акт (найменування, дата, номер), відповідно до якого надається трансферт, зазначається під таблицею у виносці.</t>
  </si>
  <si>
    <t>Відділ охорони здоров`я</t>
  </si>
  <si>
    <t>Придбання оргтехніки (комп`ютер)</t>
  </si>
  <si>
    <t>Придбання обладнання для оснащення кабінету комп`ютерної томографії в КЛПЗ "Міська лікарня ім.Леніна"</t>
  </si>
  <si>
    <t>Реконструкція скверу "Мрія" по вул.Добровольського, м.Слов`янськ, Донецька область (розробка проектно-кошторисної документації)</t>
  </si>
  <si>
    <t>Реконструкція будівлі гуртожитку по вул.Світлодарська,28а м.Слов`янськ під житловий будинок (розробка проектно-кошторисної документації)</t>
  </si>
  <si>
    <t>Проведення незалежної експертної грошової оцінки для викупу земельних ділянок, на яких розташовані об`єкти нерухомого майна, що перебувають у власності громадян і юридичних осіб</t>
  </si>
  <si>
    <t>Створення цифрової картографічної основи і розробку детальних планів територій для формування земельних ділянок</t>
  </si>
  <si>
    <t>Співфінансування об'єктів та заходів , Перелік яких затверджено розпорядженням голови облдержадміністрації, керівника обласної військово-цивільної адміністрації 04.07.2016 №548</t>
  </si>
  <si>
    <t>Державний бюджет</t>
  </si>
  <si>
    <t>Придбання, зберігання і доставка підручників і посібників для учнів загальноосвітніх навчальних закладів (залишок субвенції)</t>
  </si>
  <si>
    <t>Коригування проектно-кошторисної документації за об`єктом "Капітальний ремонт будівлі ДНЗ №1 по вул.Банківській,83 м.Слов`янськ Донецької області"</t>
  </si>
  <si>
    <t>Коригування проектно-кошторисної документації за об`єктом "Капітальний ремонт будівлі ДНЗ № 6 по вул.Свободи,11 м.Слов`янськ, Донецької області"</t>
  </si>
  <si>
    <t>Капітальний ремонт господарчого корпусу КЛПЗ "Міська лікарня № 1" за адресою вул.Василівська,31, м.Слов`янськ, Донецька область ( розробка проектно-кошторисної документації)</t>
  </si>
  <si>
    <t>1216016   (підпрограма)</t>
  </si>
  <si>
    <t>6016</t>
  </si>
  <si>
    <t>Впровадження засобів обліку втрат та регулювання споживання води та теплової енергії</t>
  </si>
  <si>
    <t>Субвенція з місцевого бюджету за рахунок залишку коштів медичної субвенції, що утворився на початок бюджетного періоду ( Слов`янський район)</t>
  </si>
  <si>
    <t>Бюджет Слов`янського району</t>
  </si>
  <si>
    <t>Підтримка осіб з особливими освітніми потребами (субвенція)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</si>
  <si>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</si>
  <si>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</si>
  <si>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1110160</t>
  </si>
  <si>
    <t>1510160</t>
  </si>
  <si>
    <t>Додаток 1</t>
  </si>
  <si>
    <t xml:space="preserve">Капітальний ремонт вузла обліку води на водогоні № 1, м.Слов`янськ </t>
  </si>
  <si>
    <t>Внутрішні податки на товари та послуги</t>
  </si>
  <si>
    <t xml:space="preserve">Акцизний податок з вироблених в Україні підакцизних товарів (продукції) 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</si>
  <si>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</si>
  <si>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суб`єктами господарювання роздрібної торгівлі підакцизних товарів </t>
  </si>
  <si>
    <t>Місцеві податки</t>
  </si>
  <si>
    <t>Податок на майно</t>
  </si>
  <si>
    <t>Туристичний збір</t>
  </si>
  <si>
    <t xml:space="preserve">Єдиний податок </t>
  </si>
  <si>
    <t>Плата за землю</t>
  </si>
  <si>
    <t>Транспортний податок</t>
  </si>
  <si>
    <t>Інші податки та збори</t>
  </si>
  <si>
    <t>Екологічний податок</t>
  </si>
  <si>
    <t>НЕПОДАТКОВІ НАДХОДЖЕННЯ</t>
  </si>
  <si>
    <t>Доходи від власності та підприємницької діяльності</t>
  </si>
  <si>
    <t>Капітальний ремонт корпусу терапевтичного відділення №2 КЛПЗ "Міська лікарня № 1" за адресою пров.Медичний,2, м.Слов`янськ, Донецька область ( розробка проектно-кошторисної документації)</t>
  </si>
  <si>
    <t>Придбання приладів обліку теплової енергії в комплекті з вимірювальними приладами</t>
  </si>
  <si>
    <t>Інші заходи у сфері соціального захисту і соціального забезпечення</t>
  </si>
  <si>
    <t>Податок та збір на доходи фізичних осіб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</si>
  <si>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</si>
  <si>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</si>
  <si>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на організацію у 2019 році оздоровлення дітей, які потребують особливої соціальної уваги та підтримки, та дітей, які виховуються в сім`ях з  дітьми, відшкодування вартості якого здійснюється за рахунок коштів обласного бюджету</t>
  </si>
  <si>
    <t xml:space="preserve">у тому числі за рахунок  субвенції з місцевого бюджету на інклюзивно-ресурсний центр за рахунок коштів освітньої субвенції </t>
  </si>
  <si>
    <t>Забезпечення діяльності інших закладів у сфері освіти (на інклюзивно-ресурсний центр)</t>
  </si>
  <si>
    <t>на виконання окремих державних програм соціального захисту населення пільгове медичне обслуговування осіб, які постраждали внаслідок Чорнобильської катастрофи, поховання учасників бойових дій та осіб з інвалідністю внаслідок війни, компенсаційні виплати о</t>
  </si>
  <si>
    <t>на надання щомісячної допомоги учням закладів професійної професійно-технічної освіти, студентам (курсантам) закладів фахової передвищої освіти, закладів вищої освіти з числа дітей-сиріт та дітей, позбавлених батьківського піклування, які перебувають на п</t>
  </si>
  <si>
    <t>на співфінансування проектів суб'єктів малого підприємництва</t>
  </si>
  <si>
    <t xml:space="preserve">на здійснення переданих видатків у сфері охорони здоров'я </t>
  </si>
  <si>
    <t>На медичне обслуговування мешканців м.Слов'янськ</t>
  </si>
  <si>
    <t>на  релізацію спільних заходів на оздоровлення та відпочинок дітей Донецької області на 2018-2022 роки</t>
  </si>
  <si>
    <t>1035,3</t>
  </si>
  <si>
    <t>82,9</t>
  </si>
  <si>
    <t>Надання загальної середньої освіти загальноосвітніми навчальними закладами ( в т.ч. школою – дитячим садком, інтернатом при школі), спеціалізованими школами, ліцеями, гімназіями, колегіумами</t>
  </si>
  <si>
    <t>Відділ культури   Слов'янської міської ради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</si>
  <si>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</si>
  <si>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об`єднань, що вилучається до бюджету</t>
  </si>
  <si>
    <t>Плата за розміщення тимчасово вільних коштів місцевих бюджетів</t>
  </si>
  <si>
    <t>Інші надходження</t>
  </si>
  <si>
    <t>Адміністративні збори та платежі, доходи від некомерційної господарської діяльності</t>
  </si>
  <si>
    <t>Утримання закладів, що надають соціальні послуги дітям, які опинились у складних життєвих обставинах</t>
  </si>
  <si>
    <t>1010100</t>
  </si>
  <si>
    <t>1014000</t>
  </si>
  <si>
    <t>4000</t>
  </si>
  <si>
    <t>Культура і мистецтво</t>
  </si>
  <si>
    <t>1011000</t>
  </si>
  <si>
    <t>Освіта</t>
  </si>
  <si>
    <t>1110100</t>
  </si>
  <si>
    <t>1113000</t>
  </si>
  <si>
    <t>1113100</t>
  </si>
  <si>
    <t>1113120</t>
  </si>
  <si>
    <t>3120</t>
  </si>
  <si>
    <t>0456</t>
  </si>
  <si>
    <t>Заходи державної політики з питань сім’ї</t>
  </si>
  <si>
    <t>0813043     (підпрограма)</t>
  </si>
  <si>
    <t>0813044      (підпрограма)</t>
  </si>
  <si>
    <t>0813045     (підпрограма)</t>
  </si>
  <si>
    <t>0813046      (підпрограма)</t>
  </si>
  <si>
    <t>0813047      (підпрограма)</t>
  </si>
  <si>
    <t>0712146     (підпрограма)</t>
  </si>
  <si>
    <t>1212000</t>
  </si>
  <si>
    <t>6014</t>
  </si>
  <si>
    <t>Забезпечення збору та вивезення сміття і відходів</t>
  </si>
  <si>
    <t>Надання державної соціальної допомоги малозабезпеченим сім`ям</t>
  </si>
  <si>
    <t>у тому числі за рахунок 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</si>
  <si>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Капітальний ремонт дорожнього покриття по вул.Лизенко м.Слов`янськ  (коригування  проектно-кошторисної документації)</t>
  </si>
  <si>
    <t>Капітальний ремонт дорожнього покриття по вул.Пушкінська м.Слов`янськ  (коригування  проектно-кошторисної документації)</t>
  </si>
  <si>
    <t>Капітальний ремонт дорожнього покриття по вул.Краматорська (від житл.будинку № 32 до будинку № 77) м.Слов`янськ  (коригування  проектно-кошторисної документації)</t>
  </si>
  <si>
    <t>Капітальний ремонт дорожнього покриття по пров.Вчительський (пров. Калініна)  м.Слов`янськ  (коригування  проектно-кошторисної документації)</t>
  </si>
  <si>
    <t>Капітальний ремонт дорожнього покриття по вул. Залізнична (вул.Жукова) м.Слов`янськ  (коригування  проектно-кошторисної документації)</t>
  </si>
  <si>
    <t>Надання державної соціальної допомоги особам з інвалідністю з дитинства та дітям з інвалідністю</t>
  </si>
  <si>
    <t>1513100</t>
  </si>
  <si>
    <t>3100</t>
  </si>
  <si>
    <t>Надання пільг та субсидій населенню на придбання твердого та рідкого пічного побутового палива і скрапленого газу</t>
  </si>
  <si>
    <t>0813021    (підпрграма)</t>
  </si>
  <si>
    <t>Капітальний ремонт дорожнього покриття по вул.Голубівська (вул.Ворошилова) (від жит.будинку № 108 до вул.Барвінківська (вул.Володарського)) м.Слов`янськ  (коригування  проектно-кошторисної документації)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</si>
  <si>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</si>
  <si>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Інші субвенції  з місцевого бюджету (м.Краматорськ)</t>
  </si>
  <si>
    <t>0813035     (підпрограма)</t>
  </si>
  <si>
    <t>0813036   (підпрограма)</t>
  </si>
  <si>
    <t>0813040</t>
  </si>
  <si>
    <t>3040</t>
  </si>
  <si>
    <t>0813041   (підпрограма)</t>
  </si>
  <si>
    <t>Відшкодування вартості лікарських засобів для лікування окремих захворювань</t>
  </si>
  <si>
    <t>Фізична культура та спорт</t>
  </si>
  <si>
    <t>1115010</t>
  </si>
  <si>
    <t>5010</t>
  </si>
  <si>
    <t>Підтримка спорту вищих досягнень та організацій, які здійснюють фізкультурно-спортивну діяльність в регіоні (Фізкультурно-оздоровчий комплекс м.Слов'янськ)</t>
  </si>
  <si>
    <t>3117300</t>
  </si>
  <si>
    <t>3116080</t>
  </si>
  <si>
    <t>6080</t>
  </si>
  <si>
    <t>Реалізація державних та місцевих житлових програм</t>
  </si>
  <si>
    <t>Субвенція з  місцевого бюджету на здійснення заходів щодо соціально-економічного розвитку окремих територій за  рахунок відповідної субвенції з державного бюджету (м.Святогірськ)</t>
  </si>
  <si>
    <t>0150</t>
  </si>
  <si>
    <t>1010160</t>
  </si>
  <si>
    <t>1115031   (підпрограма)</t>
  </si>
  <si>
    <t>Утримання та навчально-тренувальна робота комунальних дитячо-юнацьких спортивних шкіл</t>
  </si>
  <si>
    <t>1115031   (завдання)</t>
  </si>
  <si>
    <t>1115060</t>
  </si>
  <si>
    <t>5060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</si>
  <si>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</si>
  <si>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</si>
  <si>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</si>
  <si>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  (Обласному бюджету (співфінансування проектів суб`єктів малого підприємництва)</t>
  </si>
  <si>
    <t>3710100</t>
  </si>
  <si>
    <t>3718000</t>
  </si>
  <si>
    <t>3719000</t>
  </si>
  <si>
    <t>9000</t>
  </si>
  <si>
    <t>Забезпечення діяльності інших закладів в галузі культури і мистецтва (ЦБ бухгалтерія культури)</t>
  </si>
  <si>
    <t>4081</t>
  </si>
  <si>
    <t>0640</t>
  </si>
  <si>
    <t>Капітальний ремонт дорожнього покриття по вул. Д.Галицького (вул.Смольна)  м.Слов`янськ  (коригування  проектно-кошторисної документації)</t>
  </si>
  <si>
    <t>Капітальний ремонт дорожнього покриття по вул. Ярмаркова м.Слов`янськ  (коригування  проектно-кошторисної документації)</t>
  </si>
  <si>
    <t>Придбання трибун для глядачів на стадіон КПНЗ "Міська КДЮСШ"</t>
  </si>
  <si>
    <t>Утримання та розвиток мостів/шляхопроводів</t>
  </si>
  <si>
    <t>Утримання та розвиток автомобільних доріг та дорожньої інфраструктури за рахунок коштів місцевого бюджету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</si>
  <si>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</si>
  <si>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субвенції з місцевого бюджету на інклюзивно-ресурсний центр за рахунок коштів освітньої субвенції </t>
  </si>
  <si>
    <t>1115062   (завдання)</t>
  </si>
  <si>
    <t>1210100</t>
  </si>
  <si>
    <t>1216000</t>
  </si>
  <si>
    <t>6000</t>
  </si>
  <si>
    <t>Житлово-комунальне господарство</t>
  </si>
  <si>
    <t>1216010</t>
  </si>
  <si>
    <t>6010</t>
  </si>
  <si>
    <t>7310</t>
  </si>
  <si>
    <t>Будівництво1 об`єктів житлово-комунального господарства</t>
  </si>
  <si>
    <t>1217300</t>
  </si>
  <si>
    <t>Інші субвенції  з місцевого бюджету (м.Покровськ)</t>
  </si>
  <si>
    <t>Придбання комп`ютерного обладнання та впровадження єдиної медичної інформаційної системи охорони</t>
  </si>
  <si>
    <t>Забезпечення діяльності бібліотек</t>
  </si>
  <si>
    <t>0813086      (підпрограма)</t>
  </si>
  <si>
    <t>3086</t>
  </si>
  <si>
    <t>Будівництво1 освітніх установ та закладів</t>
  </si>
  <si>
    <t>0713240</t>
  </si>
  <si>
    <t>0713242</t>
  </si>
  <si>
    <t>Капітальний ремонт грязевідстійника, огороджувальних конструкцій освітлювачів і фільтрів, системи хлорування і реагентного господарства фільтрувальної станції, м.Слов`янськ (в т.ч. розробка проектно - кошторисної документації)</t>
  </si>
  <si>
    <t>Капітальний ремонт ділянки напірного водоводу від будівлі насосної станції 1-го підйому, м.Слов`янськ (в т.ч. розробка проектно - кошторисної документації)</t>
  </si>
  <si>
    <t>Капітальний ремонт аварійної ділянки напірного водоводу через автомобільну дорогу Слов`янськ -Пришиб (км16+695) (в т.ч. розробка проектно - кошторисної документації)</t>
  </si>
  <si>
    <t>Капітальний ремонт водоводу по вул. Бульварна, м.Слов`янськ (в т.ч. розробка проектно - кошторисної документації)</t>
  </si>
  <si>
    <t>1211010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</si>
  <si>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катастрофою, на житлово-комунальні послуги</t>
  </si>
  <si>
    <t>3015</t>
  </si>
  <si>
    <t xml:space="preserve">Фінансове управління   Слов'янської міської ради </t>
  </si>
  <si>
    <t xml:space="preserve">Кошти  від відчуження майна, що належить Автономній Республіці Крим та майна, що перебуває в комунальній власності </t>
  </si>
  <si>
    <t>Кошти  від продажу землі і нематеріальних активів</t>
  </si>
  <si>
    <t>Кошти  від продажу землі</t>
  </si>
  <si>
    <t>ЦІЛЬОВІ ФОНДИ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</si>
  <si>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</si>
  <si>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</si>
  <si>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</si>
  <si>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</si>
  <si>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 xml:space="preserve">Дотації </t>
  </si>
  <si>
    <t>Базова дотація</t>
  </si>
  <si>
    <t>Стабілізаційна дотація</t>
  </si>
  <si>
    <t>Субвенції з державного бюджету місцевим бюджетам</t>
  </si>
  <si>
    <t>Утримання та ефективна експлуатація об'єктів житлово-комунальго господарства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</si>
  <si>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віку, допомоги на дітей, які виховуються у багатодітних сім`ях</t>
  </si>
  <si>
    <t>Будівництво 1 інших об`єктів соціальної та виробничої інфраструктури комунальної власності</t>
  </si>
  <si>
    <t>в т. ч. бюджет розвитку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</si>
  <si>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 і потребують сторонньої допомоги</t>
  </si>
  <si>
    <t>Підготовка робітничих кадрів закладами професійно-технічної освіти,</t>
  </si>
  <si>
    <t>1011150</t>
  </si>
  <si>
    <t>0950</t>
  </si>
  <si>
    <t>1011170</t>
  </si>
  <si>
    <t>0990</t>
  </si>
  <si>
    <t>2110</t>
  </si>
  <si>
    <t>0724</t>
  </si>
  <si>
    <t>Надання екстреної та швидкої медичної допомоги населенню,</t>
  </si>
  <si>
    <t>Капітальний ремонт ділянки водоводу № 9 по вул. Банківська (вул.Юних комунарів) (район літака), м.Слов`янськ (в т.ч. розробка проектно - кошторисної документації)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</si>
  <si>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</si>
  <si>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</si>
  <si>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</si>
  <si>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</si>
  <si>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</si>
  <si>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</si>
  <si>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</si>
  <si>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</si>
  <si>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</si>
  <si>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Підтримка спорту вищих досягнень та організацій, які здійснюють фізкультурно-спортивну діяльність в регіоні (стипендія)</t>
  </si>
  <si>
    <t>1115061   (підпрограма)</t>
  </si>
  <si>
    <t>1115062   (підпрограма)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</si>
  <si>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</si>
  <si>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</si>
  <si>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1115012    (підпрограма)</t>
  </si>
  <si>
    <t>1115020</t>
  </si>
  <si>
    <t>5020</t>
  </si>
  <si>
    <t>1115022   (підпрограма)</t>
  </si>
  <si>
    <t>1115030</t>
  </si>
  <si>
    <t>5030</t>
  </si>
  <si>
    <t>Розвиток дитячо-юнацького та резервного спорту</t>
  </si>
  <si>
    <t>Розроблення детальних планів території індівідуальної садибної забудови (район  вул.Паркова та мікрорайону "Сонячний") для вирішення питання надання земельних ділянок громадянам України - військовослужбовцям Збройних сил України, МВС України, СБУ та іншим</t>
  </si>
  <si>
    <t>Розроблення детального  плану території для створення рекреаційної зони, скверу на перетені вулиць Добровольського та Банківська в м. Слов`янську</t>
  </si>
  <si>
    <t>УЖКГ</t>
  </si>
  <si>
    <t xml:space="preserve">Капітальний ремонт  житлового фонду місцевих органів влади </t>
  </si>
  <si>
    <t>0722</t>
  </si>
  <si>
    <t>0810</t>
  </si>
  <si>
    <r>
      <t xml:space="preserve">від              №         </t>
    </r>
    <r>
      <rPr>
        <u val="single"/>
        <sz val="12"/>
        <rFont val="Arial Cyr"/>
        <family val="0"/>
      </rPr>
      <t xml:space="preserve">            </t>
    </r>
    <r>
      <rPr>
        <sz val="12"/>
        <rFont val="Arial Cyr"/>
        <family val="0"/>
      </rPr>
      <t xml:space="preserve">   </t>
    </r>
    <r>
      <rPr>
        <u val="single"/>
        <sz val="12"/>
        <rFont val="Arial Cyr"/>
        <family val="0"/>
      </rPr>
      <t xml:space="preserve"> </t>
    </r>
  </si>
  <si>
    <r>
      <t xml:space="preserve">від              № </t>
    </r>
    <r>
      <rPr>
        <u val="single"/>
        <sz val="12"/>
        <rFont val="Arial Cyr"/>
        <family val="0"/>
      </rPr>
      <t xml:space="preserve">            </t>
    </r>
    <r>
      <rPr>
        <sz val="12"/>
        <rFont val="Arial Cyr"/>
        <family val="0"/>
      </rPr>
      <t xml:space="preserve">   </t>
    </r>
    <r>
      <rPr>
        <u val="single"/>
        <sz val="12"/>
        <rFont val="Arial Cyr"/>
        <family val="0"/>
      </rPr>
      <t xml:space="preserve"> </t>
    </r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</si>
  <si>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</si>
  <si>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1115011    (підпрограма)</t>
  </si>
  <si>
    <t>Будівництво багатофункціонального (універсального) спортивного майданчика на території ЗОШ № 10 за адресою: вул.Бульварна, буд.6, м.Слов`янська, Донецької області (у т.ч.розробка ПКД)</t>
  </si>
  <si>
    <t>Субвенція з місцевого бюджету на здійснення переданих видатків у сфері охорони здоров`я за рахунок коштів медичної субвенції (отг.смт.Черкаське)</t>
  </si>
  <si>
    <t>Інші субвенції з місцевого бюджету</t>
  </si>
  <si>
    <t>Разом доходів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</si>
  <si>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</si>
  <si>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 xml:space="preserve">Управління соціального захисту населення Слов'янської  міської ради    </t>
  </si>
  <si>
    <t>0617300</t>
  </si>
  <si>
    <t>7320</t>
  </si>
  <si>
    <t>7321</t>
  </si>
  <si>
    <t>7325</t>
  </si>
  <si>
    <t>1117320</t>
  </si>
  <si>
    <t>1117325  (підпрограма)</t>
  </si>
  <si>
    <t>Будівництво1 об`єктів соціально-культурного призначення</t>
  </si>
  <si>
    <t>Проведення спортивної роботи в регіоні</t>
  </si>
  <si>
    <t>0813050</t>
  </si>
  <si>
    <t>3050</t>
  </si>
  <si>
    <t>3719510</t>
  </si>
  <si>
    <t>Капітальний ремонт мереж зовнішнього освітлення внутрішньоквартальних в`їздів, проїздів та провулків у межах житлового кварталу вул.Василівська - вул.Лозановича - вул.Я.Мудрого - б-р Пушкіна м.Слов`янськ</t>
  </si>
  <si>
    <t xml:space="preserve">Надання державної соціальної допомоги малозабезпеченим сім’ям </t>
  </si>
  <si>
    <t>Резервний фонд</t>
  </si>
  <si>
    <t>0117820</t>
  </si>
  <si>
    <t>7820</t>
  </si>
  <si>
    <t>0220</t>
  </si>
  <si>
    <t>0740</t>
  </si>
  <si>
    <t>Інформаційно-методичне та просвітницьке забезпечення в галузі охорони здоров'я,</t>
  </si>
  <si>
    <t>Загальний фонд</t>
  </si>
  <si>
    <t>3116082   (підпрограма)</t>
  </si>
  <si>
    <t>6082</t>
  </si>
  <si>
    <t>0610</t>
  </si>
  <si>
    <t>2140</t>
  </si>
  <si>
    <t>0712144     (підпрограма)</t>
  </si>
  <si>
    <t>Відділ капітального будівництва Слов’янської міської ради</t>
  </si>
  <si>
    <t>0110150</t>
  </si>
  <si>
    <t>0712010</t>
  </si>
  <si>
    <t>0712220</t>
  </si>
  <si>
    <t>0716310</t>
  </si>
  <si>
    <t>0800000</t>
  </si>
  <si>
    <t>0810000</t>
  </si>
  <si>
    <t>0810160</t>
  </si>
  <si>
    <t>оплата праці</t>
  </si>
  <si>
    <t>Капітальний ремонт житлових будинків об'єднань співвласників багатоквартирних будинків м.Слов'янськ</t>
  </si>
  <si>
    <t>Улаштування поливального водопроводу по вул.Свободи, вул.Батюка, вул.Банківська, вул.Лозановича, вул.Торгова м.Слов`янськ (капітальний ремонт)</t>
  </si>
  <si>
    <t>Дотації  з місцевих бюджетів іншим місцевим бюджетам</t>
  </si>
  <si>
    <t>Інші дотації з місцевого бюджету (з обласного бюджету)</t>
  </si>
  <si>
    <t>Інші дотації з місцевого бюджету (з Миколаївської отг)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</si>
  <si>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</si>
  <si>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</si>
  <si>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 ( на інклюзивно-ресурсні центри)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</si>
  <si>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</si>
  <si>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Капітальний ремонт будівлі ДНЗ № 25 по вул.Короленка,7 м.Слов`янськ, Донецької області  (міський бюджет)</t>
  </si>
  <si>
    <t>освітньої субвенції з державного бюджету</t>
  </si>
  <si>
    <t>0710100</t>
  </si>
  <si>
    <t>0712000</t>
  </si>
  <si>
    <t>Надання пільг на оплату житлово-комунальних послуг окремим категоріям громадян відповідно до законодавства</t>
  </si>
  <si>
    <t>Компенсаційні виплати на пільговий проїзд  електротранспортом окремим категоріям громадян</t>
  </si>
  <si>
    <t>3080</t>
  </si>
  <si>
    <t>3041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</si>
  <si>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</t>
  </si>
  <si>
    <t>1412212</t>
  </si>
  <si>
    <t>2220</t>
  </si>
  <si>
    <t>Охорона здоров'я, в тому числі за рахунок:</t>
  </si>
  <si>
    <t>медичної субвенції з державного бюджету</t>
  </si>
  <si>
    <t>Капітальний ремонт насосних станцій "Лиман2", "Кокінакі", "Волзька", "К.Маркса", "Лозановича" м. Слов`янськ  (в т.ч. розробка проектно - кошторисної документації)</t>
  </si>
  <si>
    <t>Підтримка спорту вищих досягнень та організацій, які здійснюють фізкультурно-спортивну діяльність в регіоні (КЗ"Спортивний клуб за місцем проживання"Культурно-спортивний центр")</t>
  </si>
  <si>
    <t>3117690</t>
  </si>
  <si>
    <t>7690</t>
  </si>
  <si>
    <t>7693</t>
  </si>
  <si>
    <t>2144</t>
  </si>
  <si>
    <t>3031</t>
  </si>
  <si>
    <t>Надання інших пільг окремим категоріям громадян відповідно до законодавства</t>
  </si>
  <si>
    <t>3023</t>
  </si>
  <si>
    <t>Інспекція державного архітектурно-будівельного контролю Слов’янської міської ради</t>
  </si>
  <si>
    <t>Капітальний ремонт водопроводу між водогоном № 1 від фільтрувальної станції та водогоном № 6 від Півничних РЧВ, м.Слов`янськ</t>
  </si>
  <si>
    <t>Капітальний ремонт фільтрувальної станції (фільтру), м.Слов`янськ</t>
  </si>
  <si>
    <t>Забезпечення діяльності інших закладів у сфері соціального захисту і соціального забезпечення (КУ"Центр обліку бездомних громадян з будинком нічного перебування  Слов'янської міської ради")</t>
  </si>
  <si>
    <t>3242</t>
  </si>
  <si>
    <t>1011100    (завдання)</t>
  </si>
  <si>
    <t>2717360</t>
  </si>
  <si>
    <t>0611162  (підпрограми)</t>
  </si>
  <si>
    <t>1212111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</si>
  <si>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</si>
  <si>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Разом</t>
  </si>
  <si>
    <t>видатки споживання</t>
  </si>
  <si>
    <t>з них</t>
  </si>
  <si>
    <t>видатки розвитку</t>
  </si>
  <si>
    <t>0717300</t>
  </si>
  <si>
    <t>7322</t>
  </si>
  <si>
    <t>0617321  (підпрограми)</t>
  </si>
  <si>
    <t xml:space="preserve">0617320  </t>
  </si>
  <si>
    <t xml:space="preserve">Надання загальної середньої освіти вечірніми (змінними) школами </t>
  </si>
  <si>
    <t>у тому числі</t>
  </si>
  <si>
    <t>1113160</t>
  </si>
  <si>
    <t>1513180</t>
  </si>
  <si>
    <t>3180</t>
  </si>
  <si>
    <t>3045</t>
  </si>
  <si>
    <t xml:space="preserve">Надання допомоги на дітей одиноким матерям </t>
  </si>
  <si>
    <t>3046</t>
  </si>
  <si>
    <t xml:space="preserve">Управління економічного та інвестиційного розвитку Слов'янської міської ради </t>
  </si>
  <si>
    <t>Фінансування за активними операціями</t>
  </si>
  <si>
    <t>Зміни обсягів бюджетних коштів</t>
  </si>
  <si>
    <t>0611170</t>
  </si>
  <si>
    <t>1170</t>
  </si>
  <si>
    <t>Забезпечення діяльності інклюзивно-ресурсних центрів</t>
  </si>
  <si>
    <t>Капітальний ремонт дорожнього покриття по вул.Богуна Миколи (вул.Артема) (від вул.Волзька до оптової бази)) м.Слов`янськ  (розробка проектно-кошторисної документації)</t>
  </si>
  <si>
    <t>Капітальний ремонт дорожнього покриття по вул.Світлодарська (вул.Чубаря)  (від вул.Торська до вул.Мартиненка) м.Слов`янськ  (розробка проектно-кошторисної документації)</t>
  </si>
  <si>
    <t>Капітальний ремонт дорожнього покриття по вул.Криворізська м.Слов`янськ  (коригування  проектно-кошторисної документації)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</si>
  <si>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</t>
  </si>
  <si>
    <t xml:space="preserve">у тому числі за рахунок  освітньої субвенції з державного бюджету </t>
  </si>
  <si>
    <t>1011030</t>
  </si>
  <si>
    <t>1040</t>
  </si>
  <si>
    <t>1017300</t>
  </si>
  <si>
    <t>1017320</t>
  </si>
  <si>
    <t>Будівництво 1 об`єктів соціально-культурного призначення</t>
  </si>
  <si>
    <t>1017324 (підпрограма)</t>
  </si>
  <si>
    <t>7324</t>
  </si>
  <si>
    <t>Будівництво 1 установ та закладів культури</t>
  </si>
  <si>
    <t>7361</t>
  </si>
  <si>
    <t>1200000</t>
  </si>
  <si>
    <t>1210000</t>
  </si>
  <si>
    <t>Придбання лабораторного обладнання для КНП СМР "Міська лікарня № 1 м.Слов`янська"</t>
  </si>
  <si>
    <t>Капітальний ремонт дюкеру водогону № 9 через р.Казений Торець, м.Слов`янськ (в т.ч. розробка проектно - кошторисної документації)</t>
  </si>
  <si>
    <t>Капітальний ремонт водопроводів центральної частини міста Слов`янська (встановлення регуляторів тиску - 4 од.) (в т.ч. розробка проектно - кошторисної документації)</t>
  </si>
  <si>
    <t>Встановлення індивідуальних підкачувальних станцій на багатоповерхові та малоповерхові житлові будинки м. Слов`янськ (капітальний ремонт) (в т.ч. розробка проектно - кошторисної документації)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</si>
  <si>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катастрофою, на придбання твердого палива</t>
  </si>
  <si>
    <t>3025</t>
  </si>
  <si>
    <t>Надання пільг багатодітним сім'ям на придбання твердого палива та скрапленого газу</t>
  </si>
  <si>
    <t>за рахунок субвенції з державного бюджету</t>
  </si>
  <si>
    <t>1017330</t>
  </si>
  <si>
    <t>7330</t>
  </si>
  <si>
    <t>1113121    (підпрограма)</t>
  </si>
  <si>
    <t>Інші заклади та заходи</t>
  </si>
  <si>
    <t>6011</t>
  </si>
  <si>
    <t>Експлуатація та технічне обслуговування житлового фонду</t>
  </si>
  <si>
    <t>Субвенція з місцевого бюджету за рахунок залишку коштів медичної субвенції, що утворився на початок бюджетного періоду</t>
  </si>
  <si>
    <t>Капітальний ремонт дорожнього покриття по вул.О.Тихого (вул.Ленінградська) (від капремонту до вул. Криворізська) м.Слов`янськ  (розробка проектно-кошторисної документації)</t>
  </si>
  <si>
    <t>Надання пільг багатодітним сім'ям на житлово-комунальні послуги</t>
  </si>
  <si>
    <t>Капітальний ремонт дорожнього покриття по вул.Праці м.Слов`янськ  (коригування  проектно-кошторисної документації)</t>
  </si>
  <si>
    <t>Капітальний ремонт дорожнього покриття по вул.Машчорметівська м.Слов`янськ  (коригування  проектно-кошторисної документації)</t>
  </si>
  <si>
    <t>Капітальний ремонт дорожнього покриття по вул.Райдужна (вул.Будьонного)  м.Слов`янськ  (коригування  проектно-кошторисної документації)</t>
  </si>
  <si>
    <t>1210160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</si>
  <si>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</si>
  <si>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</si>
  <si>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</si>
  <si>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</si>
  <si>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Капітальний ремонт амбулаторії № 2 КНП СМР"ЦПМСД м.Слов`янська", за адресою вул. Генерала Батюка,25, м.Слов`янськ, Донецька обл.</t>
  </si>
  <si>
    <t>Капітальний ремонт дорожнього покриття по вул. Армійська (вул.Красноармійська) м.Слов`янськ  (розробка проектно-кошторисної документації)</t>
  </si>
  <si>
    <t>Капітальний ремонт дорожнього покриття по вул. Кримська м.Слов`янськ  (розробка проектно-кошторисної документації)</t>
  </si>
  <si>
    <t>Капітальний ремонт дорожнього покриття по вул.Цілинна м.Слов`янськ  (коригування  проектно-кошторисної документації)</t>
  </si>
  <si>
    <t>Капітальний ремонт дорожнього покриття по вул.Ком`яхова (від вул. Григорія Данилевського (вул.Димитрова) до церкви) м.Слов`янськ  (коригування  проектно-кошторисної документації)</t>
  </si>
  <si>
    <t>Придбання біотуалетів (4 од.) для КП "Парк культури і відпочинку"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</si>
  <si>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</si>
  <si>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</si>
  <si>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горячої води, послуги з централізованого водопостачання, водовідведення, що вироблялись, транспортувалися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</si>
  <si>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</si>
  <si>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</si>
  <si>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 дорожнього покриття  по вул.Героїв Пілотів (вул.Червоних Пілотів) м.Слов`янськ  (в т.ч. розробка проектно - кошторисної документації)</t>
  </si>
  <si>
    <t>Капітальний ремонт  дорожнього покриття дороги вул.Літературна (вул.Д.Бідного) м.Слов`янськ  (в т.ч. розробка проектно - кошторисної документації)</t>
  </si>
  <si>
    <t>Капітальний ремонт  дорожнього покриття  вул.Шовковична м.Слов`янськ  (в т.ч. розробка проектно - кошторисної документації)</t>
  </si>
  <si>
    <t>Капітальний ремонт дорожнього покриття по вул. Волзька (від вул.Барвінківська (вул.Володарського) до озера)  м.Слов`янськ  (розробка проектно-кошторисної документації)</t>
  </si>
  <si>
    <t>Капітальний ремонт дорожнього покриття по пров. Андріївський м.Слов`янськ  (розробка проектно-кошторисної документації)</t>
  </si>
  <si>
    <t>Капітальний ремонт дорожнього покриття по пров. Лермонтова  м.Слов`янськ  (розробка проектно-кошторисної документації)</t>
  </si>
  <si>
    <t>Капітальний ремонт дорожнього покриття по вул. Солоділова  м.Слов`янськ  (розробка проектно-кошторисної документації)</t>
  </si>
  <si>
    <t xml:space="preserve">Капітальний ремонт  дорожнього покриття  вул.Університетська (вул.Леніна) (від вул.Шовковична (вул.Іскри)) м.Слов`янськ </t>
  </si>
  <si>
    <t>Капітальний ремонт  дорожнього покриття  пров. Богомольця (від будинку № 55 до вул.Г.Батюка) м.Слов`янськ(в т.ч. розробка проектно - кошторисної документації)</t>
  </si>
  <si>
    <t>Капітальний ремонт  дорожнього покриття по вул. Святогірська (вул.К.Лібкнехта) (від інтернату № 2 до АЗС) м.Слов`янськ (в т.ч. розробка проектно - кошторисної документації)</t>
  </si>
  <si>
    <t>Виплата державної соціальної допомоги на дітей-сиріт та дітей, позбавлених 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 та оплату послуг із здійснення патронату над дитиною та виплата соціальної допомоги на утримання дитини в сім`ї патронатного вихователя</t>
  </si>
  <si>
    <t xml:space="preserve">Програма і централізовані заходи боротьби з туберкульозом </t>
  </si>
  <si>
    <t>1011190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</si>
  <si>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</si>
  <si>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0118000</t>
  </si>
  <si>
    <t>0118100</t>
  </si>
  <si>
    <t>8100</t>
  </si>
  <si>
    <t>Захист населення і територій від надзвичайних ситуацій техногенного та природного характеру</t>
  </si>
  <si>
    <t>0118110 підпрограма</t>
  </si>
  <si>
    <t>8110</t>
  </si>
  <si>
    <t>0320</t>
  </si>
  <si>
    <t>Капітальний ремонт  дорожнього покриття по вул. Василівська (вул.Жовт.Революції)(від вул.Універсітетська (вул.Леніна) до будинку № 25) м.Слов`янськ (в т.ч. розробка проектно - кошторисної документації)</t>
  </si>
  <si>
    <t>Капітальний ремонт  дорожнього покриття по вул. Вчительська (вул.Калініна) м.Слов`янськ (в т.ч. розробка проектно - кошторисної документації)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</si>
  <si>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</si>
  <si>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    (підпрограма)</t>
  </si>
  <si>
    <t>3172</t>
  </si>
  <si>
    <t>Встановлення телефонів особам з інвалідністю І і ІІ груп</t>
  </si>
  <si>
    <t>1513200</t>
  </si>
  <si>
    <t>3200</t>
  </si>
  <si>
    <t>3000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</si>
  <si>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</si>
  <si>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3104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</si>
  <si>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</si>
  <si>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3230</t>
  </si>
  <si>
    <t>1217441</t>
  </si>
  <si>
    <t>7441</t>
  </si>
  <si>
    <t>1217461</t>
  </si>
  <si>
    <t>7461</t>
  </si>
  <si>
    <t>0611161  (підпрограми)</t>
  </si>
  <si>
    <t>Інші заклади та заходи в галузі культури і мистецтва</t>
  </si>
  <si>
    <t>Інші субвенції з місцевого бюджету м.Святогірськ (Обласному бюджету (співфінансування проектів суб`єктів малого підприємництва м.Святогірськ)</t>
  </si>
  <si>
    <t>Компенсаційні виплати за пільговий проїзд окремих категорій громадян на залізничному транспорті</t>
  </si>
  <si>
    <t>0116324</t>
  </si>
  <si>
    <t>6324</t>
  </si>
  <si>
    <t>Капітальний ремонт дорожнього покриття по вул.Мартиненка  м.Слов`янськ  (розробка проектно-кошторисної документації)</t>
  </si>
  <si>
    <t>Капітальний ремонт дорожнього покриття по вул.Ізюмська (від вул.Цілинна) м.Слов`янськ  (розробка проектно-кошторисної документації)</t>
  </si>
  <si>
    <t>Капітальний ремонт дорожнього покриття по вул.Шевченка (від пам`ятника до перехрестя з  вул. Літературна (вул.Д.Бєдного)) м.Слов`янськ  (розробка проектно-кошторисної документації)</t>
  </si>
  <si>
    <t>Виконання інвестиційних проектів</t>
  </si>
  <si>
    <t>0117370</t>
  </si>
  <si>
    <t>0611161   (підпрограми)</t>
  </si>
  <si>
    <t>0813087</t>
  </si>
  <si>
    <t>3087</t>
  </si>
  <si>
    <t>Надання допомоги на дітей, які виховуються у багатодітних сім`ях</t>
  </si>
  <si>
    <t>Капітальний ремонт дорожнього покриття по вул.Торська (вул.Комунарів)  (від молокозаводу до кап.ремонту в бік міста по вул. Свободи)  м.Слов`янськ  (розробка проектно-кошторисної документації)</t>
  </si>
  <si>
    <t>Капітальний ремонт дорожнього покриття по вул.Доватора м.Слов`янськ  (розробка проектно-кошторисної документації)</t>
  </si>
  <si>
    <t>0617321</t>
  </si>
  <si>
    <t xml:space="preserve">Всього по відділу освіти </t>
  </si>
  <si>
    <t>Капітальний ремонт дорожнього покриття транспортної розв`язки по вул.Ю.Комунарів м.Слов`янськ (Рішення Господарського суду Донецької області від 07.06.2016р. справа № 905/1537/16 за виконані роботи у 2013 році)</t>
  </si>
  <si>
    <t>Надання субсидій населенню для відшкодування витрат на оплату житлово-комунальних послуг</t>
  </si>
  <si>
    <t>3021</t>
  </si>
  <si>
    <t>Реконструкція системи теплопостачання ЗОШ №7 (перехід на автономне опалення) по вул.Енергетиків, буд.24, м.Слов`янська, Донецької області (коригування)</t>
  </si>
  <si>
    <t>Капітальний ремонт  мереж зовнішнього освітлення вул.Університетська в м.Слов`янськ  (розробка проектно-кошторисної документації)</t>
  </si>
  <si>
    <t>0117130</t>
  </si>
  <si>
    <t>7130</t>
  </si>
  <si>
    <t>0421</t>
  </si>
  <si>
    <t>Здійснення  заходів із землеустрою</t>
  </si>
  <si>
    <t>Фінансування за рахунок змін залишків коштів бюджету</t>
  </si>
  <si>
    <t>На початок період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</si>
  <si>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</si>
  <si>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</si>
  <si>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Забезпечення соціальними послугами за місцем проживання громадян, які не здатні до самообслуговування  у зв`язку з похилим віком, хворобою, інвалідністю</t>
  </si>
  <si>
    <t>Капітальний ремонт дорожнього покриття по вул.Університетська (вул.Леніна)  (від вул.Шовковична (вул.Іскри)) м.Слов`янськ  (розробка проектно-кошторисної документації)</t>
  </si>
  <si>
    <t>Підтримка осіб з особливими освітніми потребами (міський бюджет)</t>
  </si>
  <si>
    <t>Капітальний ремонт  дорожнього покриття   вул.Короленка м.Слов`янськ  (в т.ч. розробка проектно - кошторисної документації)</t>
  </si>
  <si>
    <t>Капітальний ремонт мереж зовнішнього освітлення міста Слов`янськ (вул.Пирогова, вул. Райдужна (вул.Будьоного), вул.Трунова, вул.Вчительська (вул.Калініна)</t>
  </si>
  <si>
    <t>Капітальний ремонт дорожнього покриття вул.Бульварна м.Слов`янськ (Рішення Господарського суду Донецької області від 23.12.2015р. справа № 905/3488/15 за виконані роботи у 2013 році)</t>
  </si>
  <si>
    <t xml:space="preserve">Надання допомоги при усиновленні дитини </t>
  </si>
  <si>
    <t>1211000</t>
  </si>
  <si>
    <t>1011100</t>
  </si>
  <si>
    <t>1100</t>
  </si>
  <si>
    <t>0930</t>
  </si>
  <si>
    <t>Інші заходи у сфері соціального захисту і соціального забезпечення (пільги)</t>
  </si>
  <si>
    <t>1113122    (підпрограма)</t>
  </si>
  <si>
    <t>1113123    (підпрограма)</t>
  </si>
  <si>
    <t>1113130</t>
  </si>
  <si>
    <t>3130</t>
  </si>
  <si>
    <t>0813241  (підпрограми)</t>
  </si>
  <si>
    <t xml:space="preserve">Будівництво та придбання житла для окремих категорій населення </t>
  </si>
  <si>
    <t>0116430</t>
  </si>
  <si>
    <t>6430</t>
  </si>
  <si>
    <t xml:space="preserve">Надання державної соціальної допомоги особам, які не мають права на пенсію, та особам з інвалідністю, державної соціальної допомоги на догляд </t>
  </si>
  <si>
    <t>0813242    (підпрограми)</t>
  </si>
  <si>
    <t>1014081    (підпрограма)</t>
  </si>
  <si>
    <t>Заклади і заходи з питань дітей та їх соціального захисту</t>
  </si>
  <si>
    <t>3111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</si>
  <si>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</si>
  <si>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Капітальний ремонт дорожнього покриття доріг м.Слов`янськ (вул.Г.Батюка, вул.Паркова, вул.Миру, вул.Богатикова Юрія, вул.1-го Травня, вул.Літературна, вул.Одеська, вул.Ізоляторна, вул.Барвенківська) (розробка проектно-кошторисної документації)</t>
  </si>
  <si>
    <t>Забезпечення діяльності місцевих центрів фізичного здоров`я населення «Спорт для всіх» та проведення фізкультурно-масових заходів серед населення регіону</t>
  </si>
  <si>
    <t xml:space="preserve">Відділ у справах  сім`ї, молоді, фізичної культури та спорту Слов'янської міської ради   </t>
  </si>
  <si>
    <t xml:space="preserve">Управління житлово-комунальне господарство Слов'янської міської ради </t>
  </si>
  <si>
    <t>0520</t>
  </si>
  <si>
    <t>1150</t>
  </si>
  <si>
    <t>Інша діяльністьу сфері державного управління (комітети самоорганізації населення)</t>
  </si>
  <si>
    <t>Реалізація інших заходів щодо соціально-економічного розвитку територій</t>
  </si>
  <si>
    <t>0600000</t>
  </si>
  <si>
    <t>0610000</t>
  </si>
  <si>
    <t>0610160</t>
  </si>
  <si>
    <t>0611010</t>
  </si>
  <si>
    <t>0611020</t>
  </si>
  <si>
    <t>0611040</t>
  </si>
  <si>
    <t>0611150</t>
  </si>
  <si>
    <t>0616310</t>
  </si>
  <si>
    <t>0700000</t>
  </si>
  <si>
    <t>0710000</t>
  </si>
  <si>
    <t>0710160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</si>
  <si>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</si>
  <si>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Інша економічна діяльність</t>
  </si>
  <si>
    <t>Капітальний ремонт  дренажних систем від вул.Ізюмська до вул.Сользаводська, від вул.Сользаводська до станції Словкурорт м.Слов`янськ  (в т.ч. розробка проектно - кошторисної документації)</t>
  </si>
  <si>
    <t>Капітальний ремонт  авто - залізничого мосту через р.Казенний Торець у м.Слов`янськ (на об`єкті "Дорога асфальтобетонна між заводами №1 та № 2 1 черга з авто - залізничим мостом через р.Казений Торець) (в т.ч. розробка проектно - кошторисної документації)</t>
  </si>
  <si>
    <t>Капітальний ремонт  дорожнього покриття по вул. Олімпійська м.Слов`янськ  (в т.ч. розробка проектно - кошторисної документації)</t>
  </si>
  <si>
    <t>1218100</t>
  </si>
  <si>
    <t>1218110 підпрограма</t>
  </si>
  <si>
    <t>Лікарсько-акушерська допомога  вагітним, породіллям та новонародженим,</t>
  </si>
  <si>
    <t>1412110</t>
  </si>
  <si>
    <t>0117680 підпрограма</t>
  </si>
  <si>
    <t>7680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</si>
  <si>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Чорнобильскої катастрофи)</t>
  </si>
  <si>
    <t>Забезпечення належних умов для виховання та розвитку дітей-сиріт і дітей, позбавлених батьківського піклування в дитячих будинках , у т.ч. сімейного типу, прийомних сім`ях,  сім`ях патронатного вихователя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</si>
  <si>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</si>
  <si>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  </t>
  </si>
  <si>
    <t>5011</t>
  </si>
  <si>
    <t>1218330</t>
  </si>
  <si>
    <t>8330</t>
  </si>
  <si>
    <t>0117600</t>
  </si>
  <si>
    <t>Інші програми та заходи, пов`язані з економічною діяльністю</t>
  </si>
  <si>
    <t>Здійснення заходів із землеустрою</t>
  </si>
  <si>
    <t>1217130</t>
  </si>
  <si>
    <t>1217100</t>
  </si>
  <si>
    <t>Експлуатація та технічне обслуговування житлового фонду (ОСББ)</t>
  </si>
  <si>
    <t>6013</t>
  </si>
  <si>
    <t>Забезпечення діяльності водопровідно-каналізаційного господарства</t>
  </si>
  <si>
    <t>1216030</t>
  </si>
  <si>
    <t>Організація благоустрою населених пунктів</t>
  </si>
  <si>
    <t>6030</t>
  </si>
  <si>
    <t>Капітальний ремонт самопливного каналізаційного колектора по вул.Торгова (вул.Фрунзе) м.Слов`янська (коригування проектно - кошторисної документації)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</si>
  <si>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</si>
  <si>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1020</t>
  </si>
  <si>
    <t>0921</t>
  </si>
  <si>
    <t>тис. грн.</t>
  </si>
  <si>
    <t>Надання дошкільної освіти</t>
  </si>
  <si>
    <t>0114000</t>
  </si>
  <si>
    <t>Забезпечення належних умов для виховання та розвитку дітей-сиріт і дітей, позбавлених батьківського піклування, в дитячих будинках , у тому числі сімейного типу, прийомних сім`ях,  сім`ях патронатного вихователя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</si>
  <si>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</si>
  <si>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</si>
  <si>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</si>
  <si>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 xml:space="preserve">Управління соціального захисту населення Слов'янської  міської ради   </t>
  </si>
  <si>
    <t>3049</t>
  </si>
  <si>
    <t>Додаток 2</t>
  </si>
  <si>
    <t>1214030</t>
  </si>
  <si>
    <t>Транспорт та транспортна інфраструктура, дорожнє господарство</t>
  </si>
  <si>
    <t>0453</t>
  </si>
  <si>
    <t>Членські внески до асоціацій органів місцевого самоврядування</t>
  </si>
  <si>
    <t>Інші  економічна діяльність</t>
  </si>
  <si>
    <t>1217691   (підпрограма)</t>
  </si>
  <si>
    <t>7691</t>
  </si>
  <si>
    <t>Капітальний ремонт будівлі ДНЗ № 30 по вул.Василівській,17 м.Слов`янськ, Донецької області (в тому числі проектно-кошторисна документація та її експертна оцінка)</t>
  </si>
  <si>
    <t>Капітальний ремонт будівлі ДНЗ № 66 по вул.Комара,18 м.Слов`янськ, Донецької області (в тому числі проектно-кошторисна документація та її експертна оцінка)</t>
  </si>
  <si>
    <t>Капітальний ремонт будівлі ДНЗ № 70 по пров.Малогородський,4 м.Слов`янськ, Донецької області (в тому числі проектно-кошторисна документація та її експертна оцінка)</t>
  </si>
  <si>
    <t>Придбання, зберігання і доставка підручників для учнів загальноосвітніх навчальних закладів (загальноосвітні школи)</t>
  </si>
  <si>
    <t>Капітальний ремонт ЗОШ 1-111 ступенів № 1 по вул. Синецького, буд.4, м.Миколаївка, Донецької області (у т.ч. розробка проектно-кошторисної документації)</t>
  </si>
  <si>
    <t>Капітальний ремонт ЗОШ 1-111 ступенів № 2 по вул. 50-річчя Слов`янської ТЕС, буд.11, м.Миколаївка, Донецької області (у т.ч. розробка проектно-кошторисної документації)</t>
  </si>
  <si>
    <t>Капітальний ремонт загальноосвітньої гімназії  по вул. Горького, буд.4, м.Миколаївка, Донецької області (у т.ч. розробка проектно-кошторисної документації)</t>
  </si>
  <si>
    <t>Придбання комп`ютерної техніки</t>
  </si>
  <si>
    <t>Придбання, зберігання і доставка підруч-ників для учнів загальноосвітніх навчальних закладів (загальноосвітня школа-інтернат № 1)</t>
  </si>
  <si>
    <t>Капітальний ремонт будівлі КЗ "ЦДЮТ" за адресою: вул.Центральна,39 м.Слов`янськ, Донецької області (в тому числі розробка  проектно- кошторисної документації та її експертна оцінка)</t>
  </si>
  <si>
    <t>Капітальний ремонт будівлі КЗ "СЮТ" за адресою: вул.Торська,45 м.Слов`янськ, Донецької області (в тому числі розробка  проектно- кошторисної документації та її експертна оцінка)</t>
  </si>
  <si>
    <t xml:space="preserve">Придбання комп`ютерної техніки </t>
  </si>
  <si>
    <t>Всьго по освіті</t>
  </si>
  <si>
    <t>Методичне забезпечення діяльності навчальних закладів</t>
  </si>
  <si>
    <t>3121</t>
  </si>
  <si>
    <t>2146</t>
  </si>
  <si>
    <t>Компенсаційні виплати на пільговий проїзд автомобільним транспортом окремим категоріям громадян</t>
  </si>
  <si>
    <t>Забезпечення реалізації окремих програм для осіб з інвалідністю</t>
  </si>
  <si>
    <t>0813171    (підпрограма)</t>
  </si>
  <si>
    <t>3171</t>
  </si>
  <si>
    <t>0813042     (підпрограма)</t>
  </si>
  <si>
    <t>Реалізація державної політики у молодіжній сфері</t>
  </si>
  <si>
    <t>Коригування проектно - кошторисної документації по об`єкту: "Капітальний ремонт будівлі КЗ "Центр культури і довкілля м.Слов`янська" за адресою:вул.Вокзальна (Свердлова),77 м.Слов`янськ, Донецької області"</t>
  </si>
  <si>
    <t>1216020</t>
  </si>
  <si>
    <t>1219150</t>
  </si>
  <si>
    <t>3100000</t>
  </si>
  <si>
    <t>3110000</t>
  </si>
  <si>
    <t>3110160</t>
  </si>
  <si>
    <t>3116310</t>
  </si>
  <si>
    <t>3116324</t>
  </si>
  <si>
    <t>3700000</t>
  </si>
  <si>
    <t>3710000</t>
  </si>
  <si>
    <t>3710160</t>
  </si>
  <si>
    <t>3718800</t>
  </si>
  <si>
    <t>1700000</t>
  </si>
  <si>
    <t>1710000</t>
  </si>
  <si>
    <t>1710160</t>
  </si>
  <si>
    <t>2716060</t>
  </si>
  <si>
    <t>2716310</t>
  </si>
  <si>
    <t>Спеціальний фонд</t>
  </si>
  <si>
    <t>1011040</t>
  </si>
  <si>
    <t>0922</t>
  </si>
  <si>
    <t>1116310</t>
  </si>
  <si>
    <t>Інші заходи, пов'язані з економічною діяльністю</t>
  </si>
  <si>
    <t>0763</t>
  </si>
  <si>
    <t>Інша діяльність у сфері екології та охорони природних ресурсів</t>
  </si>
  <si>
    <t>0813160</t>
  </si>
  <si>
    <t>0813161    (підпрограма)</t>
  </si>
  <si>
    <t>0813180</t>
  </si>
  <si>
    <t>Інші заходи з розвитку фізичної культури та спорту</t>
  </si>
  <si>
    <t>Соціальний захист та соціальне забезпечення</t>
  </si>
  <si>
    <t>0810100</t>
  </si>
  <si>
    <t>0813000</t>
  </si>
  <si>
    <t>0813010</t>
  </si>
  <si>
    <t>1117300</t>
  </si>
  <si>
    <t>Будівництво1 споруд, установ та закладів фізичної культури і спорту</t>
  </si>
  <si>
    <t>Будівництво1 медичних установ та закладів</t>
  </si>
  <si>
    <t>Економічна діяльність</t>
  </si>
  <si>
    <t>0117100</t>
  </si>
  <si>
    <t>7100</t>
  </si>
  <si>
    <t>1216015   (підпрограма)</t>
  </si>
  <si>
    <t>6015</t>
  </si>
  <si>
    <t>1014082    (підпрограма)</t>
  </si>
  <si>
    <t>1014082 (підпрограма)</t>
  </si>
  <si>
    <t>3117693   (підпрограма)</t>
  </si>
  <si>
    <t>Придбання ємності для поливу з насосним обладнанням</t>
  </si>
  <si>
    <t>Надання пільг з оплати послуг зв`язку 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</si>
  <si>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    (підпрограма)</t>
  </si>
  <si>
    <t xml:space="preserve">Надання загальної середньої освіти загальноосвітніми школами-інтернатами, загальноосвітніми санаторними школами-інтернатами </t>
  </si>
  <si>
    <t>1090</t>
  </si>
  <si>
    <t>0960</t>
  </si>
  <si>
    <t>Інші заходи в галузі культури і мистецтва ("Книга пам'яті")</t>
  </si>
  <si>
    <t>Інші заходи в галузі культури і мистецтва ("Святкові заходи")</t>
  </si>
  <si>
    <t>Служба у справах дітей  Слов'янської міської ради</t>
  </si>
  <si>
    <t>3110</t>
  </si>
  <si>
    <t xml:space="preserve">Проведення навчально – тренувальних зборів і змагань  з олімпійських видів спорту </t>
  </si>
  <si>
    <t>5012</t>
  </si>
  <si>
    <t>Проведення навчально-тренувальних зборів і змагань з неолімпійських видів спорту</t>
  </si>
  <si>
    <t>5022</t>
  </si>
  <si>
    <t>0910100</t>
  </si>
  <si>
    <t>0913000</t>
  </si>
  <si>
    <t>0913100</t>
  </si>
  <si>
    <t>0913111    (підпрограма)</t>
  </si>
  <si>
    <t>2700000</t>
  </si>
  <si>
    <t>2710000</t>
  </si>
  <si>
    <t>2710100</t>
  </si>
  <si>
    <t>2710160</t>
  </si>
  <si>
    <t>2711000</t>
  </si>
  <si>
    <t>1113131    (підпрограма)</t>
  </si>
  <si>
    <t>1115000</t>
  </si>
  <si>
    <t>5000</t>
  </si>
  <si>
    <t>3022</t>
  </si>
  <si>
    <t>Інші видатки на соціальний захист ветеранів війни та праці</t>
  </si>
  <si>
    <t>3160</t>
  </si>
  <si>
    <t>у тому числі:</t>
  </si>
  <si>
    <t>1214060</t>
  </si>
  <si>
    <t>0910160</t>
  </si>
  <si>
    <t>0913110</t>
  </si>
  <si>
    <t>1014030</t>
  </si>
  <si>
    <t>0717322</t>
  </si>
  <si>
    <t>Оновлення обладнання харчоблоків та іншого обладнання закладів освіти</t>
  </si>
  <si>
    <t>0813049      (підпрограма)</t>
  </si>
  <si>
    <t>Відшкодування послуги з догляду за дитиною до  трьох років "муніципальна няня"</t>
  </si>
  <si>
    <t>0712140</t>
  </si>
  <si>
    <t>Здійснення соціальної роботи з вразливими категоріями населення</t>
  </si>
  <si>
    <t>2716010</t>
  </si>
  <si>
    <t>7370</t>
  </si>
  <si>
    <t>Підтримка спорту вищих досягнень та організацій, які здійснюють фізкультурно-спортивну діяльність в регіоні</t>
  </si>
  <si>
    <t>1110000</t>
  </si>
  <si>
    <t>3131</t>
  </si>
  <si>
    <t>1113132</t>
  </si>
  <si>
    <t>3132</t>
  </si>
  <si>
    <t>2711010</t>
  </si>
  <si>
    <t>0813012</t>
  </si>
  <si>
    <t>0813013</t>
  </si>
  <si>
    <t>0813015</t>
  </si>
  <si>
    <t>0813022</t>
  </si>
  <si>
    <t>0813023</t>
  </si>
  <si>
    <t>0813025</t>
  </si>
  <si>
    <t>0813080</t>
  </si>
  <si>
    <t>0900000</t>
  </si>
  <si>
    <t>0910000</t>
  </si>
  <si>
    <t>0443</t>
  </si>
  <si>
    <t>Розробка схем та проектних рішень масового застосування</t>
  </si>
  <si>
    <t>Програми і заходи центрів соціальних служб для сім’ї, дітей та молоді</t>
  </si>
  <si>
    <t>комунальні послуги та енергоносії</t>
  </si>
  <si>
    <t>Капітальний ремонт тротуарів по вул.Банківська м.Слов`янськ (розробка проектно- кошторисної документації)</t>
  </si>
  <si>
    <t>Інші  програми та заходи у сфері освіти (Видатки на надання допомоги дітям-сиротам та дітям, позбавленим батьківського піклування, яким виповнюється 18 років, у 2019 році)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</si>
  <si>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</si>
  <si>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Здійснення заходів та реалізація проектів на виконання Державної цільової соціальної програми "Молодь України"</t>
  </si>
  <si>
    <t>1113140</t>
  </si>
  <si>
    <t>3140</t>
  </si>
  <si>
    <t>Інші заходи в галузі охорони здоров’я,</t>
  </si>
  <si>
    <t>1416310</t>
  </si>
  <si>
    <t>1500000</t>
  </si>
  <si>
    <t>0111230</t>
  </si>
  <si>
    <t>Утримання та навчально-тренувальна робота комунальних дитячо-юнацьких спортивних шкіл(ДЮСШ)</t>
  </si>
  <si>
    <t>2716000</t>
  </si>
  <si>
    <t>2716030</t>
  </si>
  <si>
    <t>2717000</t>
  </si>
  <si>
    <t>2717300</t>
  </si>
  <si>
    <t>Надання 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</si>
  <si>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1216011   (підпрограма)</t>
  </si>
  <si>
    <t>1216011   (завдання)</t>
  </si>
  <si>
    <t xml:space="preserve">Капітальний ремонт дорожнього покриття в`їзду та проїзду до амбулаторії № 1 та № 2 КЗ "Центр первинної медико-санітарної допомоги м.Слов`янська" з улаштуванням стоянки автотранспорту", за адресою: Донецька обл., м.Слов`янськ, вул.Банківська,85 </t>
  </si>
  <si>
    <t>3043</t>
  </si>
  <si>
    <t>у тому числі бюджет розвитку</t>
  </si>
  <si>
    <t>усього</t>
  </si>
  <si>
    <t>Усього</t>
  </si>
  <si>
    <t>Фінансування міського бюджету на 2019 рік</t>
  </si>
  <si>
    <t>Найменування згідно з Класифікацією фінансування бюджету</t>
  </si>
  <si>
    <t>(тис.грн.)</t>
  </si>
  <si>
    <t>Придбання на вторинному ринку впорядкованого для постійного проживання житла для дітей-сиріт та дітей, позбавлених батьківського піклування, та осіб з їх числа (в т.ч. 50% співфінансування з міського бюджету)</t>
  </si>
  <si>
    <t>Всього по управлінню комунальної власності</t>
  </si>
  <si>
    <t>Фінансове управління</t>
  </si>
  <si>
    <t xml:space="preserve">Придбання обладнання і предметів довгострокового користування (придбання багатофункціональних пристроїв) </t>
  </si>
  <si>
    <t>Капітальний ремонт будівлі поліклініки КЛПЗ "Міська клінична лікарня м.Слов`янська" за адресою вул.Шевченка,40 (у т.ч. проектно-кошторисна документація)</t>
  </si>
  <si>
    <t>Капітальний ремонт будівлі відділення трансфузіології КЛПЗ "Міська клінична лікарня м.Слов`янська" за адресою вул.Університетська (Леніна),18  (у т.ч. проектно-кошторисна документація)</t>
  </si>
  <si>
    <t>Капітальний ремонт вулично-дорожньої мережі м.Слов`янськ  (встановлення світлофорного обладнання на перехресті вул.Лозановича - вул.Ярослава Мудрого) (розробка проектно-кошторисної документації)</t>
  </si>
  <si>
    <t xml:space="preserve">Всього по відділу у справах  сім`ї, молоді, фізичної культури та спорту Слов'янської міської ради   </t>
  </si>
  <si>
    <t>Капітальний ремонт будівлі ДНЗ № 4 по вул.Новосодовській,23 м.Слов`янськ, Донецької області (в тому числі проектно-кошторисна документація та її експертна оцінка)</t>
  </si>
  <si>
    <t>Капітальний ремонт будівлі ДНЗ № 6 по вул.Свободи, 11 м.Слов`янськ, Донецької області (в тому числі проектно-кошторисна документація та її експертна оцінка)</t>
  </si>
  <si>
    <t>Капітальний ремонт ДНЗ № 54 по вул.Г.Батюка,23 м.Слов`янськ, Донецької області (в тому числі розробка проектно-кошторисної документації)</t>
  </si>
  <si>
    <t>Капітальний ремонт будівлі ДНЗ № 1 по вул.Банківській, 83 м.Слов`янськ, Донецької області (в тому числі проектно-кошторисна документації та її експертна оцінка)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</si>
  <si>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 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дитиною", оплату послуг із здійснення патронату над дитиною на виплату соціальної допомоги на утримання дитини в сім`ї патронатного вихователя за рахунок відповідної субвенції з державного бюджету</t>
  </si>
  <si>
    <t>Будівництво1 обєктів соціально-культурного призначення</t>
  </si>
  <si>
    <t>Капітальний ремонт будівлі урологічного відділення КЛПЗ "Міська клінична лікарня м.Слов`янська" за адресою вул.Шевченка, 40 а (у т.ч. проектно-кошторисна документація)</t>
  </si>
  <si>
    <t>Капітальний ремонт будівлі баклабораторії КЛПЗ "Міська клінична лікарня м.Слов`янська" за адресою вул.Ярослава Мудрого (Урицького),24, м.Слов`янськ (у т.ч. проектно-кошторисна документація)</t>
  </si>
  <si>
    <t>0813140</t>
  </si>
  <si>
    <t>Капітальний ремонт КЛПЗ "Вузлова лікарня м.Слов`янськ" за адресою вул. Маломіська,142, м.Слов`янськ (у т.ч. проектно-кошторисна документація)</t>
  </si>
  <si>
    <t xml:space="preserve">1217310 </t>
  </si>
  <si>
    <t>1217320</t>
  </si>
  <si>
    <t>Будівництво об`єктів соціально - культурного призначення</t>
  </si>
  <si>
    <t>Придбання обладнання та приладдя для ДНЗ № 26</t>
  </si>
  <si>
    <t>Капітальний ремонт будівлі фізіотерапевтичного відділення КЛПЗ "Міська клінична лікарня м.Слов`янська" за адресою вул.Шевченка, 40, м.Слов`янськ (у т.ч. проектно-кошторисна документація)</t>
  </si>
  <si>
    <t>Удосканалення перинатальної допомоги мешканцям м.Слов`янська шляхом впровадження новітніх технологій (капітальний ремонт жіночої консультації) за адресою: м.Слов`янськ, вул. Свободи,37( у т.ч. проектно-кошторисна документація)</t>
  </si>
  <si>
    <t>Всьго по охороні здоров`я</t>
  </si>
  <si>
    <t>Капітальний ремонт будівлі Центральної бібліотекі КЗ "ЦСПБ м.Слов`янська"(в тому числі на розробку проектно-кошторисної документації) за адресою:м.Слов`янськ, пл.Соборна,2а</t>
  </si>
  <si>
    <t xml:space="preserve">Передлата періодичних видань на ІІ півріччя 2016 року </t>
  </si>
  <si>
    <t xml:space="preserve">Придбання  телевізора с USB ходом (діагональ 19 дюймів) для трансляції документальних відео матеріалів </t>
  </si>
  <si>
    <t>Розчистка водоспуску староріччя р.Казений Торець у районі колишньої насосної станції "Задамбова"  м. Слов`янськ (капітальний ремонт) (в т.ч. розробка проектно - кошторисної документації)</t>
  </si>
  <si>
    <t>Капітальний ремонт відкритих дренажних систем в мікрорайоні "Залізничний - 2"м. Слов`янськ  (в т.ч. розробка проектно - кошторисної документації)</t>
  </si>
  <si>
    <t>Капітальний ремонт відкритих дренажних систем в районі вул. Гранична, вул.Героїв Пілотів м. Слов`янськ  (в т.ч. розробка проектно - кошторисної документації)</t>
  </si>
  <si>
    <t>Капітальний ремонт водоспуску та дренажних систем від вул. Праці до річки Колонтаївка м. Слов`янськ  (в т.ч. розробка проектно - кошторисної документації)</t>
  </si>
  <si>
    <t>Капітальний ремонт вбудованого нежитлового приміщення, розташованого за адресою: м.Слов`янськ, вул.Василівська (колишня Жовтневої революції),11 (співфінансування)</t>
  </si>
  <si>
    <t>Придбання дитячих майданчиків для закладів дошкільної освіти</t>
  </si>
  <si>
    <t>Розробка проектно-кошторисної документації по об`єкту "Капітальний ремонт захисної споруди № 19433 КЛПЗ "Міська клінічна лікарня м.Слов`янська"</t>
  </si>
  <si>
    <t>Придбання обладнання і предметів довгострокового користування на оснащення кабінетів інклюзивно-ресурсних центрів</t>
  </si>
  <si>
    <t>Придбання обладнання для майданчика інклюзивно-ресурсного центру</t>
  </si>
  <si>
    <t>Всього по відділу освіти</t>
  </si>
  <si>
    <t>відділ охорони здоров`я</t>
  </si>
  <si>
    <r>
      <t xml:space="preserve">Програма економічного і соціального  розвитку території Слов'янської міської ради на 2018рік </t>
    </r>
    <r>
      <rPr>
        <sz val="10"/>
        <rFont val="Times New Roman"/>
        <family val="1"/>
      </rPr>
      <t>(залишок субвенції з державного бюджету місцевим бюджетам на здійснення заходів щодо соціально-економічного розвитку окремих територій)</t>
    </r>
  </si>
  <si>
    <t>Капітальний ремонт будівлі будинку культури сел.Семенівка за адресою: м.Слов`янськ, вул.Весняна,23</t>
  </si>
  <si>
    <t>Всього по відділу культури</t>
  </si>
  <si>
    <t>Придбання зелених насаджень КП "Парк культури і відпочинку"</t>
  </si>
  <si>
    <t>Капітальний ремонт будівлі будинку культури сел.Семенівка за адресою: м.Слов`янськ, вул.Весняна,23 (в т.ч. коригування проектно-кошторисної документації та проходження експертизи)</t>
  </si>
  <si>
    <t>0813081        (підпрограма)</t>
  </si>
  <si>
    <t>0813082       (підпрограма)</t>
  </si>
  <si>
    <t>3082</t>
  </si>
  <si>
    <t>3083</t>
  </si>
  <si>
    <t>0813083       (підпрограма)</t>
  </si>
  <si>
    <t>0813084       (підпрограма)</t>
  </si>
  <si>
    <t>3084</t>
  </si>
  <si>
    <t>0813085      (підпрограма)</t>
  </si>
  <si>
    <t>3085</t>
  </si>
  <si>
    <t>1070</t>
  </si>
  <si>
    <t>0117450</t>
  </si>
  <si>
    <t>7450</t>
  </si>
  <si>
    <t>Надання реабілітаційних послуг особам з інвалідністю та дітям з інвалідністю</t>
  </si>
  <si>
    <t>Виготовлення проектно-кошторисної документації на об`єкт:"Капітальний ремонт покрівлі та фасаду будівлі контори КП "Парк культури і відпочинку" міста Слов`янська"</t>
  </si>
  <si>
    <t>Експлуатація та технічне обслуговування житлового фонду (в т.ч. ОСББ)</t>
  </si>
  <si>
    <t>Виготовлення проектно-кошторисної документації та проходження державної експертизи по об`єкту: "Капітальний ремонт вбудованого нежитлового приміщення, розташованого за адресою: м.Слов`янськ, вул. Василівська (колишня Жовтневої революції), 11"</t>
  </si>
  <si>
    <t>Придбання обладнання і предметів довгострокового користування</t>
  </si>
  <si>
    <t>УСЗН (КУ "Центр соціальної реабілітації дітей-інвалідів Слов`янської міської ради"</t>
  </si>
  <si>
    <t xml:space="preserve">Придбання персональних комп`ютерів та кондиціонеру для комп`ютерного класу </t>
  </si>
  <si>
    <t>Всього по УСЗН</t>
  </si>
  <si>
    <t>Служба у справах дітей</t>
  </si>
  <si>
    <t>Капітальний ремонт покрівлі адмінбудівлі Слов`янської міської ради за адресою: пл.Соборна, буд.2, м.Слов`янськ</t>
  </si>
  <si>
    <t xml:space="preserve">Капітальний ремонт тротуарів по вул.Банківська  м.Слов`янськ </t>
  </si>
  <si>
    <t xml:space="preserve">Капітальний ремонт тротуарів по вул.Центральна  м.Слов`янськ </t>
  </si>
  <si>
    <t>Передплата періодичних видань для поповнення бібліотечного фонду КЗ "Централізавана система публічних бібліотек"</t>
  </si>
  <si>
    <t>Придбання обладнання і предметів довгострокового користування  (на створення молодіжних центрів у містах, районах,об`єднаних територіальних громадах Донецької області в рамках реалізації проекту "Гідна країна для гідних людей")</t>
  </si>
  <si>
    <t>1014081</t>
  </si>
  <si>
    <t>Капітальний ремонт будівлі будинку культури сел.Семенівка за адресою: м.Слов`янськ, вул.Весняна,23 (у т.ч. розробка проектно-кошторисної документації та її експертна оцінка)</t>
  </si>
  <si>
    <t>Капітальний ремонт покрівлі КЗ "Центр культури і довкілля м.Слов`янська"</t>
  </si>
  <si>
    <t>Капітальний ремонт  КЗ "Центр культури і довкілля м.Слов`янська" за адресою: вул.Вокзальна (Свердлова), 77 м.Слов`янськ, Донецької області (в т.ч.виготовлення проектно- кошторисної документації та вищукувальні роботи)</t>
  </si>
  <si>
    <t>Капітальний ремонт насосної станції по вул. Центральна та напірного колектору від насосної станції до вул.Банківська м. Слов`янськ  (в т.ч. розробка проектно - кошторисної документації)</t>
  </si>
  <si>
    <t xml:space="preserve">Капітальний ремонт дорожнього покриття по вул.Ярмаркова м.Слов`янськ </t>
  </si>
  <si>
    <t xml:space="preserve">Капітальний ремонт тротуару по вул.Банківська м.Слов`янськ </t>
  </si>
  <si>
    <t xml:space="preserve">Капітальний ремонт тротуару по вул.Університетська м.Слов`янськ </t>
  </si>
  <si>
    <t xml:space="preserve">Капітальний ремонт дорожнього покриття бульвару Героїв Крут  м.Слов`янськ </t>
  </si>
  <si>
    <t xml:space="preserve">Капітальний ремонт дорожнього покриття по вул.Л.Толстого,  м.Слов`янськ </t>
  </si>
  <si>
    <t xml:space="preserve">Капітальний ремонт тротуарів площі Привокзальна м.Слов`янськ </t>
  </si>
  <si>
    <t>Придбання павільйонів очікування</t>
  </si>
  <si>
    <t>Капітальний ремонт тротуару по вул.Бульварна м.Слов`янськ (розробка проектно-кошторисної документації)</t>
  </si>
  <si>
    <t>Капітальний ремонт тротуару по вул.Університетська м.Слов`янськ (розробка проектно-кошторисної документації)</t>
  </si>
  <si>
    <t>Капітальний ремонт аварійної ділянки водопроводу по вул.Геологічна (від вул.Юмашева до пров.Високий), м.Слов`янськ (в т.ч. розробка проектно-кошторисної документації)</t>
  </si>
  <si>
    <t>Капітальний ремонт мереж зовнішнього освітлення внутрішньоквартальних в`їздів, проїздів та провулків у межах житлового кварталу вул.Вокзальна - вул.М.Богуна-вул.Ком`яхова- пров.М.Богуна м.Слов`янськ</t>
  </si>
  <si>
    <t>Комунальний гуртожиток по вул.Кільцевій, 2 а м.Слов`янськ - капітальний ремонт (модернізація) для розміщення внутрішньо  переміщених осіб (коригування) (субвенція)</t>
  </si>
  <si>
    <t>Капітальний ремонт мереж зовнішнього освітлення внутрішньоквартальних в`їздів, проїздів та провулків у межах житлового кварталу вул.Шовковична - вул.Банківська -вул.Центральна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</si>
  <si>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вул.Корольова - вул.Шевченко -пров.Макаренка- пров.Андріївський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</si>
  <si>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вул.Ярмаркова - вул.Центральна -вул.Василівська- вул.Шовковична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</si>
  <si>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вул.Світлодарська  - пров.Глекова -вул.Торська - вул.Куп`янська 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</si>
  <si>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вул.Олімпійська - вул.Святогірська - вул.Батюка - вул.Василевського м.Слов`янськ</t>
  </si>
  <si>
    <t>0813011    (підпрограма)</t>
  </si>
  <si>
    <t>0813012    (підпрограма)</t>
  </si>
  <si>
    <t>0813020</t>
  </si>
  <si>
    <t>3020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</si>
  <si>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</si>
  <si>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</si>
  <si>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2120</t>
  </si>
  <si>
    <t>Збереження природно-заповілного фонду</t>
  </si>
  <si>
    <t xml:space="preserve">Управління комунальної власності Слов'янської міської ради </t>
  </si>
  <si>
    <t>0813190</t>
  </si>
  <si>
    <t>3190</t>
  </si>
  <si>
    <t>0813191    (підпрограма)</t>
  </si>
  <si>
    <t>3191</t>
  </si>
  <si>
    <t>0813192    (підпрограма)</t>
  </si>
  <si>
    <t>3192</t>
  </si>
  <si>
    <t xml:space="preserve">0813230 </t>
  </si>
  <si>
    <t>Субвенція з місцевого бюджету на виплату державної соціальної допомоги на дітей 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</si>
  <si>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Найменування головного розпорядника коштів міського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</si>
  <si>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 видатків</t>
  </si>
  <si>
    <t xml:space="preserve">Усього </t>
  </si>
  <si>
    <t>2000</t>
  </si>
  <si>
    <t>0712110</t>
  </si>
  <si>
    <t>Первинна медична допомога населенню</t>
  </si>
  <si>
    <t>0712111  (підпрограма)</t>
  </si>
  <si>
    <t>Капітальний ремонт арки центрального входу КП "Парк культури і відпочинку" міста Слов`янська (у т.ч. виготовлення проектно-кошторисної документації)</t>
  </si>
  <si>
    <t>Придбання ноутбука та комп`ютера (КЗ "Дитячо - юнацького спортивна школа")</t>
  </si>
  <si>
    <t>Капітальний ремонт нежитлової будівлі за адресою: вул.Батюка, 24б, м.Слов`янськ Донецької області.(Коригування)  КЗ "Центр культури і довкілля м.Слов`янська"</t>
  </si>
  <si>
    <t xml:space="preserve">Відділ культури </t>
  </si>
  <si>
    <t>Придбання зелених насаджень КЗ "Центр культури і довкілля м.Слов`янська"</t>
  </si>
  <si>
    <t>Придбання у комунальну власність 10 двокімнатних квартир на вторинному ринку впорядкованого житла для надання в тимчасове користування внутрішньо переміщеним особам (50% співфінансування)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</si>
  <si>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</si>
  <si>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Придбання персональних комп`ютерів для закладів загальної середньої освіти (субвенція)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</si>
  <si>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послуг, тепло-,водопостачання і водовідведення, квартирної плати (утримання будтнків і споруд та прибудинкових територій), управління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</si>
  <si>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</si>
  <si>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 придбання на вторинному ринку впорядкованого для постійного проживання житла для дітей-сиріт та дітей, позбавлених батьківського піклування та осіб з їх числа</t>
  </si>
  <si>
    <t>на компенсацію видатків на надання пільг на оплату житлово-комунальних послуг особам і інвалідам по зору 1 та 2 груп а також дітям з інвалідністю по зору</t>
  </si>
  <si>
    <t>на соціально-економічний розвиток територій</t>
  </si>
  <si>
    <t>Придбання /виготовленя спортивного інвентарю, обладнання</t>
  </si>
  <si>
    <t>Капітальний ремонт дорожнього покриття вул.Свободи в м.Слов`янськ  (розробка проектно-кошторисної документації)</t>
  </si>
  <si>
    <t>Реконструкція напірного каналізаційного колектора від  КНС № 1-А  на ділянці від залізничного моста до очисних споруд, м.Слов`янськ (розробка проектно-кошторисної документації)</t>
  </si>
  <si>
    <t>Реконструкція напірного каналізаційного колектора від  КНС № 6 на ділянках в районі р.Бакай та очисних споруд, м.Слов`янськ (розробка проектно-кошторисної документації)</t>
  </si>
  <si>
    <t>Капітальний ремонт дорожнього покриття по вул. Аеродромна  м.Слов`янськ  (коригування  проектно-кошторисної документації)</t>
  </si>
  <si>
    <t>Капітальний ремонт дорожнього покриття по вул.Шевченка  м.Слов`янськ  (коригування  проектно-кошторисної документації)</t>
  </si>
  <si>
    <t>Капітальний ремонт тротуарів по вул.Свободи (від вул.Поштова до вул.Торгова) м.Слов`янськ  (розробка  проектно-кошторисної документації)</t>
  </si>
  <si>
    <t>Капітальний ремонт мереж зовнішнього освітлення м.Слов`янська шляхом впровадження LED технологій (розробка проектно - кошторисної документації)</t>
  </si>
  <si>
    <t>Капітальний ремонт мереж зовнішнього освітлення м.Слов`янськ ( розробка проектно - кошторисної документації)</t>
  </si>
  <si>
    <t>Капітальний ремонт вулично - дорожньої мережі (зелених насаджень) по вул.Г.Батюка (від вул.Вільна до вул.Бульварна) м.Слов`янськ</t>
  </si>
  <si>
    <t>Капітальний ремонт зелених насаджень спеціального призначення по вул.Бульварна м.Слов`янськ (в т.ч. розробка проектно - кошторисної документації)</t>
  </si>
  <si>
    <t>Капітальний ремонт зелених насаджень спеціального призначення  вул.Центральна м.Слов`янськ (розробка проектно - кошторисної документації)</t>
  </si>
  <si>
    <t>Придбання засобів малої механізації для підприємств комунального  господарства (мотокоси, бензопили)</t>
  </si>
  <si>
    <t>Капітальний ремонт покрівлі будівлі КП "Лазно-оздоровчий комплекс" по вул.Торська, 6а  м.Слов`янськ (розробка проектно-кошторисної документації)</t>
  </si>
  <si>
    <t>0110180</t>
  </si>
  <si>
    <t>Запобігання та ліквідація забруднення навколишнього природного середовища</t>
  </si>
  <si>
    <t>1510100</t>
  </si>
  <si>
    <t>1710100</t>
  </si>
  <si>
    <t>3110100</t>
  </si>
  <si>
    <t>3117000</t>
  </si>
  <si>
    <t>3117600</t>
  </si>
  <si>
    <t>Забезпечення діяльності інших закладів у сфері охорони здоров`я (служби технічного нагляду за будівництвом та капітальним ремонтом, централізовані бухгалтерії, групи централізованого господарського обслуговування)</t>
  </si>
  <si>
    <t xml:space="preserve">1216014   </t>
  </si>
  <si>
    <t>1216090</t>
  </si>
  <si>
    <t>6090</t>
  </si>
  <si>
    <t>6020</t>
  </si>
  <si>
    <t>6060</t>
  </si>
  <si>
    <t>0620</t>
  </si>
  <si>
    <t>3011</t>
  </si>
  <si>
    <t>1030</t>
  </si>
  <si>
    <t>3012</t>
  </si>
  <si>
    <t>3013</t>
  </si>
  <si>
    <t>0712152</t>
  </si>
  <si>
    <t>2152</t>
  </si>
  <si>
    <t>1214081</t>
  </si>
  <si>
    <t>1214000</t>
  </si>
  <si>
    <t>0829</t>
  </si>
  <si>
    <t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</t>
  </si>
  <si>
    <t>3105</t>
  </si>
  <si>
    <t>Капітальний ремонт дорожнього покриття по пров.Приозерний м.Слов`янськ  (коригування  проектно-кошторисної документації)</t>
  </si>
  <si>
    <t>на організацію заходів, направлених на часткове відшкодування вартості путівок дитячим закладам оздоровлення та відпочинку Донецької області за послуги з оздоровлення дітей, які виховуються в сім'ях з дітьми</t>
  </si>
  <si>
    <t>на створення молодіжних центрів у містах, районах, об'єднаних територіальних громадах Донецької області</t>
  </si>
  <si>
    <t>на надання одноразової допомоги на облаштування житла, придбаного за рахунок субвенції з державного бюджету для новостворених дитячих будинків сімейного типу</t>
  </si>
  <si>
    <t>1510000</t>
  </si>
  <si>
    <t>1060</t>
  </si>
  <si>
    <t xml:space="preserve">Надання тимчасової державної допомоги дітям </t>
  </si>
  <si>
    <t>3047</t>
  </si>
  <si>
    <t>3048</t>
  </si>
  <si>
    <t>Придбання електричних печей на харчоблоки  ДНЗ № 70, ДНЗ № 1</t>
  </si>
  <si>
    <t>Придбання обладнання і предметів довгострокового користування (проект "Щасливе дитинство")</t>
  </si>
  <si>
    <t>Придбання електричних печей на харчоблоки ЗОШ № 10</t>
  </si>
  <si>
    <t>Придбання музичної апаратури</t>
  </si>
  <si>
    <t>Технічне оснащення, придбання сучасного інтерактивного та мультимедійного обладнання для закладів освіти м.Слов`янськ</t>
  </si>
  <si>
    <t xml:space="preserve">«Інші субвенції з місцевого бюджету (Обласному бюджету) (співфінансування об`єктів та заходів, Перелік яких затверджено розпорядженням голови облдержадміністрації, керівника обласної військово - цивільної адміністрації 04.07.2016 року № 548 (із змінами)) («Встановлення індивідуальних підкачувальних станцій на багатоповерхові та малоповерхові житлові будинки м.Слов`янськ (капітальний ремонт)» - 66378,23грн.) </t>
  </si>
  <si>
    <t>Додаток 6</t>
  </si>
  <si>
    <t>Розподіл коштів бюджету розвитку за об'єктами у 2019 році</t>
  </si>
  <si>
    <t>Найменування заходів та об’єктів відповідно  до проектно - кошторисної документації</t>
  </si>
  <si>
    <t>Строк реалізації об'єкта(рік початку і завершення)</t>
  </si>
  <si>
    <t>Загальна вартість об'єкта, тис.грн.</t>
  </si>
  <si>
    <t>Обсяг видатків бюджету розвитку, тис.грн.</t>
  </si>
  <si>
    <t>Рівень будівельної готовності об'єкта на кінець бюджетного періоду, %</t>
  </si>
  <si>
    <t>Міська рада</t>
  </si>
  <si>
    <t xml:space="preserve">Проект "Налагодження культурного діалогу між Донецьким та Івано - Франківським регіонами з метою збереження історично -культурної спадщини та поширення традицій місцевого ремісництва: виробництва слов`янської та косівської кераміки" (придбання обладнання </t>
  </si>
  <si>
    <t>Перелік об'єктів та заходів, видатки на які у 2019 році будуть проводитися</t>
  </si>
  <si>
    <t>за рахунок коштів бюджету розвитку</t>
  </si>
  <si>
    <t>тис.грн.</t>
  </si>
  <si>
    <t>міська рада</t>
  </si>
  <si>
    <t>Проведення експертної оцінки земельних ділянок комунальної власності, що підлягають продажу</t>
  </si>
  <si>
    <t>Розроблення генерального плану м.Словянська зі складовими: план зонування території, історико-архітектурний опорний план (2-4 етапи)</t>
  </si>
  <si>
    <t xml:space="preserve">Розроблення генерального плану м.Словянська зі складовими: план зонування території; історико-архітектурний опорний план </t>
  </si>
  <si>
    <t>Розроблення детальних планів територій, передбачених для здійснення земельних торгів</t>
  </si>
  <si>
    <t>Коригування проектно-кошторисної документації за об`єктом "Реконструкція ЗОШ № 11 по вул.Вокзальній, буд.22 (вул.Свердлова, буд.22), м.Слов`янська, Донецької області"</t>
  </si>
  <si>
    <t>Реконструкція будівлі дитячої лікарні з прибудовою за адресою: вул.Ярослава Мудрого,12, м.Слов`янськ"</t>
  </si>
  <si>
    <t xml:space="preserve">Відділ у справах сім`ї, молоді, фізичної культури та спорту </t>
  </si>
  <si>
    <t xml:space="preserve">0813210 </t>
  </si>
  <si>
    <t>Обласний бюджет</t>
  </si>
  <si>
    <t>Бюджет Миколаївської міської об`єднаної територіальної громади</t>
  </si>
  <si>
    <t>Бюджет міста Краматорськ</t>
  </si>
  <si>
    <t>Бюджет Лиманської міської об`єднанної територіальної громади</t>
  </si>
  <si>
    <t>Слов'янський р-н</t>
  </si>
  <si>
    <t>Бюджет Черкаської селищної об`єднанної територіальної громади</t>
  </si>
  <si>
    <t>отг.Лиманська</t>
  </si>
  <si>
    <t xml:space="preserve">Доходи міського бюджету на 2019 рік  </t>
  </si>
  <si>
    <t xml:space="preserve"> тис. грн.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</si>
  <si>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</si>
  <si>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</si>
  <si>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</si>
  <si>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Капітальний ремонт дорожнього покриття по вул.Ясна (від зупинки "Ясна" до вул.Генерала Батюка) м.Слов`янськ  (коригування  проектно-кошторисної документації)</t>
  </si>
  <si>
    <t>Капітальний ремонт дорожнього покриття по вул.Гагаріна м.Слов`янськ  (коригування  проектно-кошторисної документації)</t>
  </si>
  <si>
    <t>Капітальний ремонт дорожнього покриття по вул.Ізюмська  (від будинку № 111 до вул.Цілинна) м.Слов`янськ  (коригування  проектно-кошторисної документації)</t>
  </si>
  <si>
    <t>Капітальний ремонт дорожнього покриття по вул.Вільна  м.Слов`янськ  (коригування  проектно-кошторисної документації)</t>
  </si>
  <si>
    <t>Капітальний ремонт дорожнього покриття по вул.Ярослава Мудрого (вул.Урицького) м.Слов`янськ  (коригування  проектно-кошторисної документації)</t>
  </si>
  <si>
    <t>Придбання медичного обладнання для забезпечення лікувально - діагностичного процесу КЛПЗ "Міська лікарня №1" (палатний рентген-апарат пересувний, лабораторне оснащення - автоматична водяна баня)обладнання для оснащення кабінету комп`ютерної томографії в К</t>
  </si>
  <si>
    <t>Придбання медичного обладнання для забезпечення лікувально- діагностичного процесу КЛПЗ "Міська клінична лікарня":лапароскопічна стійка, колоноскоп</t>
  </si>
  <si>
    <t>Придбання медичного обладнання для забезпечення лікувально- діагностичного процесу КЛПЗ "Міська лікарня № 1": фіброгастродуоденоскоп "Олімпу", мікроскоп бінокулярний</t>
  </si>
  <si>
    <t>Капітальний ремонт покрівлі нежитлової будівлі за адресою: пл.Соборна,3 м.Слов`янськ (розробка проектно- кошторисної документації)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</si>
</sst>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"/>
    <numFmt numFmtId="179" formatCode="#,##0.0"/>
    <numFmt numFmtId="180" formatCode="_-* #,##0.0_р_._-;\-* #,##0.0_р_._-;_-* &quot;-&quot;??_р_._-;_-@_-"/>
    <numFmt numFmtId="181" formatCode="_-* #,##0.0_р_._-;\-* #,##0.0_р_._-;_-* &quot;-&quot;?_р_._-;_-@_-"/>
    <numFmt numFmtId="182" formatCode="0.0000"/>
    <numFmt numFmtId="183" formatCode="#,##0.0_ ;\-#,##0.0\ "/>
    <numFmt numFmtId="184" formatCode="_-* #,##0.000_р_._-;\-* #,##0.000_р_._-;_-* &quot;-&quot;??_р_._-;_-@_-"/>
    <numFmt numFmtId="185" formatCode="_-* #,##0_р_._-;\-* #,##0_р_._-;_-* &quot;-&quot;??_р_._-;_-@_-"/>
    <numFmt numFmtId="186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i/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Times New Roman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u val="single"/>
      <sz val="12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color indexed="9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>
      <alignment vertical="top"/>
      <protection/>
    </xf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1">
    <xf numFmtId="0" fontId="0" fillId="0" borderId="0" xfId="0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wrapText="1"/>
      <protection/>
    </xf>
    <xf numFmtId="0" fontId="1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49" fontId="9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/>
      <protection/>
    </xf>
    <xf numFmtId="0" fontId="3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179" fontId="1" fillId="0" borderId="0" xfId="0" applyNumberFormat="1" applyFont="1" applyFill="1" applyAlignment="1" applyProtection="1">
      <alignment/>
      <protection/>
    </xf>
    <xf numFmtId="179" fontId="1" fillId="0" borderId="16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9" fillId="0" borderId="0" xfId="0" applyNumberFormat="1" applyFont="1" applyFill="1" applyAlignment="1" applyProtection="1">
      <alignment vertical="center" wrapText="1"/>
      <protection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79" fontId="33" fillId="24" borderId="11" xfId="50" applyNumberFormat="1" applyFont="1" applyFill="1" applyBorder="1" applyAlignment="1">
      <alignment horizontal="right" vertical="top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3" fontId="33" fillId="24" borderId="11" xfId="50" applyNumberFormat="1" applyFont="1" applyFill="1" applyBorder="1" applyAlignment="1">
      <alignment horizontal="right" vertical="top"/>
      <protection/>
    </xf>
    <xf numFmtId="49" fontId="31" fillId="0" borderId="17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vertical="top" wrapText="1"/>
    </xf>
    <xf numFmtId="179" fontId="33" fillId="24" borderId="15" xfId="50" applyNumberFormat="1" applyFont="1" applyFill="1" applyBorder="1" applyAlignment="1">
      <alignment horizontal="right" vertical="top"/>
      <protection/>
    </xf>
    <xf numFmtId="0" fontId="3" fillId="0" borderId="2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49" fontId="31" fillId="0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179" fontId="3" fillId="24" borderId="11" xfId="50" applyNumberFormat="1" applyFont="1" applyFill="1" applyBorder="1" applyAlignment="1">
      <alignment horizontal="right" vertical="center"/>
      <protection/>
    </xf>
    <xf numFmtId="0" fontId="10" fillId="0" borderId="11" xfId="0" applyFont="1" applyFill="1" applyBorder="1" applyAlignment="1">
      <alignment horizontal="left" vertical="center" wrapText="1"/>
    </xf>
    <xf numFmtId="179" fontId="10" fillId="24" borderId="11" xfId="50" applyNumberFormat="1" applyFont="1" applyFill="1" applyBorder="1" applyAlignment="1">
      <alignment horizontal="right" vertical="center"/>
      <protection/>
    </xf>
    <xf numFmtId="49" fontId="10" fillId="0" borderId="11" xfId="0" applyNumberFormat="1" applyFont="1" applyFill="1" applyBorder="1" applyAlignment="1">
      <alignment vertical="center" wrapText="1"/>
    </xf>
    <xf numFmtId="179" fontId="34" fillId="24" borderId="11" xfId="50" applyNumberFormat="1" applyFont="1" applyFill="1" applyBorder="1" applyAlignment="1">
      <alignment horizontal="right" vertical="top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right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1" fillId="0" borderId="17" xfId="0" applyNumberFormat="1" applyFont="1" applyFill="1" applyBorder="1" applyAlignment="1">
      <alignment horizontal="right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15" xfId="64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 wrapText="1"/>
    </xf>
    <xf numFmtId="49" fontId="3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top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179" fontId="3" fillId="24" borderId="11" xfId="50" applyNumberFormat="1" applyFont="1" applyFill="1" applyBorder="1" applyAlignment="1">
      <alignment horizontal="right" vertical="top"/>
      <protection/>
    </xf>
    <xf numFmtId="0" fontId="31" fillId="0" borderId="10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31" fillId="0" borderId="15" xfId="0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wrapText="1"/>
    </xf>
    <xf numFmtId="179" fontId="32" fillId="0" borderId="11" xfId="50" applyNumberFormat="1" applyFont="1" applyFill="1" applyBorder="1" applyAlignment="1">
      <alignment horizontal="right" vertical="top"/>
      <protection/>
    </xf>
    <xf numFmtId="179" fontId="32" fillId="0" borderId="11" xfId="0" applyNumberFormat="1" applyFont="1" applyFill="1" applyBorder="1" applyAlignment="1">
      <alignment horizontal="right" vertical="justify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top" wrapText="1"/>
    </xf>
    <xf numFmtId="176" fontId="38" fillId="0" borderId="26" xfId="0" applyNumberFormat="1" applyFont="1" applyBorder="1" applyAlignment="1">
      <alignment horizontal="center"/>
    </xf>
    <xf numFmtId="176" fontId="38" fillId="0" borderId="27" xfId="0" applyNumberFormat="1" applyFont="1" applyBorder="1" applyAlignment="1">
      <alignment horizontal="center"/>
    </xf>
    <xf numFmtId="179" fontId="33" fillId="0" borderId="11" xfId="50" applyNumberFormat="1" applyFont="1" applyFill="1" applyBorder="1" applyAlignment="1">
      <alignment horizontal="right" vertical="top"/>
      <protection/>
    </xf>
    <xf numFmtId="179" fontId="33" fillId="0" borderId="15" xfId="50" applyNumberFormat="1" applyFont="1" applyFill="1" applyBorder="1" applyAlignment="1">
      <alignment horizontal="right" vertical="top"/>
      <protection/>
    </xf>
    <xf numFmtId="179" fontId="34" fillId="0" borderId="11" xfId="50" applyNumberFormat="1" applyFont="1" applyFill="1" applyBorder="1" applyAlignment="1">
      <alignment horizontal="right" vertical="top"/>
      <protection/>
    </xf>
    <xf numFmtId="179" fontId="32" fillId="0" borderId="15" xfId="50" applyNumberFormat="1" applyFont="1" applyFill="1" applyBorder="1" applyAlignment="1">
      <alignment horizontal="right" vertical="top"/>
      <protection/>
    </xf>
    <xf numFmtId="179" fontId="3" fillId="0" borderId="11" xfId="50" applyNumberFormat="1" applyFont="1" applyFill="1" applyBorder="1" applyAlignment="1">
      <alignment horizontal="right" vertical="center"/>
      <protection/>
    </xf>
    <xf numFmtId="179" fontId="10" fillId="0" borderId="11" xfId="50" applyNumberFormat="1" applyFont="1" applyFill="1" applyBorder="1" applyAlignment="1">
      <alignment horizontal="right" vertical="center"/>
      <protection/>
    </xf>
    <xf numFmtId="179" fontId="3" fillId="0" borderId="11" xfId="50" applyNumberFormat="1" applyFont="1" applyFill="1" applyBorder="1" applyAlignment="1">
      <alignment horizontal="center" vertical="center"/>
      <protection/>
    </xf>
    <xf numFmtId="179" fontId="33" fillId="0" borderId="11" xfId="50" applyNumberFormat="1" applyFont="1" applyFill="1" applyBorder="1" applyAlignment="1">
      <alignment horizontal="right" vertical="top"/>
      <protection/>
    </xf>
    <xf numFmtId="179" fontId="3" fillId="0" borderId="11" xfId="50" applyNumberFormat="1" applyFont="1" applyFill="1" applyBorder="1" applyAlignment="1">
      <alignment horizontal="right" vertical="top"/>
      <protection/>
    </xf>
    <xf numFmtId="179" fontId="32" fillId="0" borderId="11" xfId="50" applyNumberFormat="1" applyFont="1" applyFill="1" applyBorder="1" applyAlignment="1">
      <alignment horizontal="right" vertical="top"/>
      <protection/>
    </xf>
    <xf numFmtId="49" fontId="33" fillId="0" borderId="11" xfId="50" applyNumberFormat="1" applyFont="1" applyFill="1" applyBorder="1" applyAlignment="1">
      <alignment horizontal="right" vertical="top"/>
      <protection/>
    </xf>
    <xf numFmtId="49" fontId="32" fillId="0" borderId="11" xfId="50" applyNumberFormat="1" applyFont="1" applyFill="1" applyBorder="1" applyAlignment="1">
      <alignment horizontal="right" vertical="top"/>
      <protection/>
    </xf>
    <xf numFmtId="3" fontId="33" fillId="0" borderId="11" xfId="50" applyNumberFormat="1" applyFont="1" applyFill="1" applyBorder="1" applyAlignment="1">
      <alignment horizontal="right" vertical="top"/>
      <protection/>
    </xf>
    <xf numFmtId="179" fontId="3" fillId="0" borderId="11" xfId="50" applyNumberFormat="1" applyFont="1" applyFill="1" applyBorder="1" applyAlignment="1">
      <alignment horizontal="right" vertical="top"/>
      <protection/>
    </xf>
    <xf numFmtId="179" fontId="31" fillId="0" borderId="11" xfId="50" applyNumberFormat="1" applyFont="1" applyFill="1" applyBorder="1" applyAlignment="1">
      <alignment horizontal="right" vertical="top"/>
      <protection/>
    </xf>
    <xf numFmtId="3" fontId="33" fillId="0" borderId="22" xfId="50" applyNumberFormat="1" applyFont="1" applyFill="1" applyBorder="1" applyAlignment="1">
      <alignment horizontal="right" vertical="top"/>
      <protection/>
    </xf>
    <xf numFmtId="3" fontId="33" fillId="0" borderId="28" xfId="50" applyNumberFormat="1" applyFont="1" applyFill="1" applyBorder="1" applyAlignment="1">
      <alignment horizontal="right" vertical="top"/>
      <protection/>
    </xf>
    <xf numFmtId="3" fontId="33" fillId="0" borderId="23" xfId="50" applyNumberFormat="1" applyFont="1" applyFill="1" applyBorder="1" applyAlignment="1">
      <alignment horizontal="right" vertical="top"/>
      <protection/>
    </xf>
    <xf numFmtId="179" fontId="33" fillId="0" borderId="22" xfId="50" applyNumberFormat="1" applyFont="1" applyFill="1" applyBorder="1" applyAlignment="1">
      <alignment horizontal="right" vertical="top"/>
      <protection/>
    </xf>
    <xf numFmtId="0" fontId="38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vertical="center" wrapText="1"/>
      <protection/>
    </xf>
    <xf numFmtId="176" fontId="38" fillId="0" borderId="29" xfId="0" applyNumberFormat="1" applyFont="1" applyBorder="1" applyAlignment="1">
      <alignment horizontal="center"/>
    </xf>
    <xf numFmtId="176" fontId="38" fillId="0" borderId="30" xfId="0" applyNumberFormat="1" applyFont="1" applyBorder="1" applyAlignment="1">
      <alignment horizontal="center"/>
    </xf>
    <xf numFmtId="49" fontId="37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179" fontId="33" fillId="0" borderId="11" xfId="50" applyNumberFormat="1" applyFont="1" applyFill="1" applyBorder="1" applyAlignment="1">
      <alignment horizontal="right" vertical="center"/>
      <protection/>
    </xf>
    <xf numFmtId="179" fontId="8" fillId="0" borderId="0" xfId="0" applyNumberFormat="1" applyFont="1" applyFill="1" applyAlignment="1">
      <alignment/>
    </xf>
    <xf numFmtId="0" fontId="38" fillId="0" borderId="0" xfId="0" applyFont="1" applyAlignment="1">
      <alignment horizontal="center" vertical="top"/>
    </xf>
    <xf numFmtId="0" fontId="31" fillId="0" borderId="26" xfId="0" applyFont="1" applyBorder="1" applyAlignment="1">
      <alignment vertical="center" wrapText="1"/>
    </xf>
    <xf numFmtId="0" fontId="31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6" fontId="38" fillId="0" borderId="32" xfId="0" applyNumberFormat="1" applyFont="1" applyBorder="1" applyAlignment="1">
      <alignment horizontal="center"/>
    </xf>
    <xf numFmtId="0" fontId="3" fillId="0" borderId="31" xfId="0" applyFont="1" applyBorder="1" applyAlignment="1">
      <alignment wrapText="1"/>
    </xf>
    <xf numFmtId="0" fontId="38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8" fillId="0" borderId="25" xfId="0" applyFont="1" applyBorder="1" applyAlignment="1">
      <alignment horizontal="center"/>
    </xf>
    <xf numFmtId="176" fontId="38" fillId="0" borderId="25" xfId="0" applyNumberFormat="1" applyFont="1" applyBorder="1" applyAlignment="1">
      <alignment horizontal="center"/>
    </xf>
    <xf numFmtId="0" fontId="31" fillId="0" borderId="25" xfId="0" applyFont="1" applyBorder="1" applyAlignment="1">
      <alignment wrapText="1"/>
    </xf>
    <xf numFmtId="0" fontId="3" fillId="0" borderId="34" xfId="0" applyFont="1" applyBorder="1" applyAlignment="1">
      <alignment horizontal="center"/>
    </xf>
    <xf numFmtId="176" fontId="38" fillId="0" borderId="19" xfId="0" applyNumberFormat="1" applyFont="1" applyBorder="1" applyAlignment="1">
      <alignment horizontal="center"/>
    </xf>
    <xf numFmtId="0" fontId="3" fillId="0" borderId="24" xfId="0" applyFont="1" applyBorder="1" applyAlignment="1">
      <alignment wrapText="1"/>
    </xf>
    <xf numFmtId="0" fontId="3" fillId="0" borderId="35" xfId="0" applyFont="1" applyBorder="1" applyAlignment="1">
      <alignment horizontal="center"/>
    </xf>
    <xf numFmtId="0" fontId="3" fillId="0" borderId="25" xfId="0" applyFont="1" applyBorder="1" applyAlignment="1">
      <alignment horizontal="justify"/>
    </xf>
    <xf numFmtId="0" fontId="3" fillId="0" borderId="18" xfId="0" applyFont="1" applyBorder="1" applyAlignment="1">
      <alignment horizontal="center"/>
    </xf>
    <xf numFmtId="0" fontId="31" fillId="0" borderId="25" xfId="0" applyFont="1" applyBorder="1" applyAlignment="1">
      <alignment horizontal="justify" vertical="top" wrapText="1"/>
    </xf>
    <xf numFmtId="0" fontId="31" fillId="0" borderId="26" xfId="0" applyFont="1" applyBorder="1" applyAlignment="1">
      <alignment horizontal="justify"/>
    </xf>
    <xf numFmtId="0" fontId="3" fillId="0" borderId="0" xfId="0" applyFont="1" applyAlignment="1">
      <alignment horizontal="right"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40" fillId="0" borderId="0" xfId="56" applyFont="1">
      <alignment/>
      <protection/>
    </xf>
    <xf numFmtId="0" fontId="0" fillId="0" borderId="0" xfId="56" applyFill="1" applyAlignment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41" fillId="0" borderId="0" xfId="56" applyFont="1" applyAlignment="1">
      <alignment horizontal="center"/>
      <protection/>
    </xf>
    <xf numFmtId="0" fontId="42" fillId="0" borderId="0" xfId="56" applyFont="1" applyBorder="1" applyAlignment="1">
      <alignment horizontal="right"/>
      <protection/>
    </xf>
    <xf numFmtId="0" fontId="0" fillId="0" borderId="0" xfId="56" applyFont="1" applyFill="1" applyAlignment="1">
      <alignment horizontal="right"/>
      <protection/>
    </xf>
    <xf numFmtId="0" fontId="42" fillId="0" borderId="30" xfId="56" applyFont="1" applyBorder="1" applyAlignment="1">
      <alignment horizontal="center" vertical="center" wrapText="1"/>
      <protection/>
    </xf>
    <xf numFmtId="0" fontId="42" fillId="0" borderId="31" xfId="56" applyFont="1" applyBorder="1" applyAlignment="1">
      <alignment horizontal="center" vertical="center" wrapText="1"/>
      <protection/>
    </xf>
    <xf numFmtId="0" fontId="42" fillId="0" borderId="24" xfId="56" applyFont="1" applyBorder="1" applyAlignment="1">
      <alignment horizontal="center" vertical="center" wrapText="1"/>
      <protection/>
    </xf>
    <xf numFmtId="0" fontId="42" fillId="0" borderId="25" xfId="0" applyNumberFormat="1" applyFont="1" applyFill="1" applyBorder="1" applyAlignment="1" applyProtection="1">
      <alignment horizontal="center" vertical="center" wrapText="1"/>
      <protection/>
    </xf>
    <xf numFmtId="0" fontId="42" fillId="0" borderId="26" xfId="0" applyNumberFormat="1" applyFont="1" applyFill="1" applyBorder="1" applyAlignment="1" applyProtection="1">
      <alignment horizontal="center" vertical="center" wrapText="1"/>
      <protection/>
    </xf>
    <xf numFmtId="0" fontId="42" fillId="0" borderId="26" xfId="0" applyNumberFormat="1" applyFont="1" applyFill="1" applyBorder="1" applyAlignment="1" applyProtection="1">
      <alignment horizontal="center" vertical="distributed" wrapText="1"/>
      <protection/>
    </xf>
    <xf numFmtId="0" fontId="42" fillId="0" borderId="25" xfId="56" applyFont="1" applyBorder="1" applyAlignment="1">
      <alignment horizontal="center" vertical="center" wrapText="1"/>
      <protection/>
    </xf>
    <xf numFmtId="0" fontId="40" fillId="0" borderId="25" xfId="56" applyFont="1" applyBorder="1" applyAlignment="1">
      <alignment horizontal="center" vertical="top" wrapText="1"/>
      <protection/>
    </xf>
    <xf numFmtId="0" fontId="40" fillId="0" borderId="26" xfId="56" applyFont="1" applyBorder="1" applyAlignment="1">
      <alignment horizontal="center" vertical="top" wrapText="1"/>
      <protection/>
    </xf>
    <xf numFmtId="0" fontId="40" fillId="0" borderId="26" xfId="56" applyFont="1" applyFill="1" applyBorder="1" applyAlignment="1">
      <alignment horizontal="center" vertical="top" wrapText="1"/>
      <protection/>
    </xf>
    <xf numFmtId="0" fontId="1" fillId="0" borderId="24" xfId="56" applyFont="1" applyBorder="1" applyAlignment="1">
      <alignment horizontal="center" vertical="center" wrapText="1"/>
      <protection/>
    </xf>
    <xf numFmtId="0" fontId="1" fillId="0" borderId="19" xfId="56" applyFont="1" applyBorder="1" applyAlignment="1">
      <alignment horizontal="center" vertical="center" wrapText="1"/>
      <protection/>
    </xf>
    <xf numFmtId="0" fontId="1" fillId="0" borderId="3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179" fontId="1" fillId="0" borderId="29" xfId="56" applyNumberFormat="1" applyFont="1" applyBorder="1" applyAlignment="1">
      <alignment horizontal="center" wrapText="1"/>
      <protection/>
    </xf>
    <xf numFmtId="179" fontId="1" fillId="0" borderId="29" xfId="56" applyNumberFormat="1" applyFont="1" applyFill="1" applyBorder="1" applyAlignment="1">
      <alignment horizontal="center" wrapText="1"/>
      <protection/>
    </xf>
    <xf numFmtId="0" fontId="1" fillId="0" borderId="26" xfId="56" applyFont="1" applyBorder="1" applyAlignment="1">
      <alignment horizontal="center" vertical="center" wrapText="1"/>
      <protection/>
    </xf>
    <xf numFmtId="0" fontId="1" fillId="0" borderId="30" xfId="57" applyFont="1" applyBorder="1" applyAlignment="1">
      <alignment horizontal="center" wrapText="1"/>
      <protection/>
    </xf>
    <xf numFmtId="0" fontId="1" fillId="0" borderId="29" xfId="57" applyFont="1" applyBorder="1" applyAlignment="1">
      <alignment horizontal="center" wrapText="1"/>
      <protection/>
    </xf>
    <xf numFmtId="0" fontId="42" fillId="0" borderId="26" xfId="56" applyFont="1" applyBorder="1" applyAlignment="1">
      <alignment horizontal="center" vertical="center" wrapText="1"/>
      <protection/>
    </xf>
    <xf numFmtId="0" fontId="42" fillId="0" borderId="30" xfId="57" applyFont="1" applyBorder="1" applyAlignment="1">
      <alignment horizontal="center" wrapText="1"/>
      <protection/>
    </xf>
    <xf numFmtId="0" fontId="42" fillId="0" borderId="29" xfId="57" applyFont="1" applyBorder="1" applyAlignment="1">
      <alignment horizontal="center" wrapText="1"/>
      <protection/>
    </xf>
    <xf numFmtId="179" fontId="42" fillId="0" borderId="29" xfId="56" applyNumberFormat="1" applyFont="1" applyBorder="1" applyAlignment="1">
      <alignment horizontal="center" wrapText="1"/>
      <protection/>
    </xf>
    <xf numFmtId="0" fontId="42" fillId="0" borderId="25" xfId="0" applyFont="1" applyFill="1" applyBorder="1" applyAlignment="1">
      <alignment horizontal="center" wrapText="1"/>
    </xf>
    <xf numFmtId="0" fontId="42" fillId="0" borderId="29" xfId="0" applyFont="1" applyFill="1" applyBorder="1" applyAlignment="1">
      <alignment horizontal="center" wrapText="1"/>
    </xf>
    <xf numFmtId="4" fontId="1" fillId="0" borderId="29" xfId="56" applyNumberFormat="1" applyFont="1" applyBorder="1" applyAlignment="1">
      <alignment horizontal="center" wrapText="1"/>
      <protection/>
    </xf>
    <xf numFmtId="0" fontId="42" fillId="0" borderId="29" xfId="56" applyFont="1" applyBorder="1" applyAlignment="1">
      <alignment horizontal="center" vertical="center" wrapText="1"/>
      <protection/>
    </xf>
    <xf numFmtId="178" fontId="1" fillId="0" borderId="29" xfId="56" applyNumberFormat="1" applyFont="1" applyBorder="1" applyAlignment="1">
      <alignment horizontal="center" wrapText="1"/>
      <protection/>
    </xf>
    <xf numFmtId="178" fontId="42" fillId="0" borderId="29" xfId="56" applyNumberFormat="1" applyFont="1" applyBorder="1" applyAlignment="1">
      <alignment horizontal="center" wrapText="1"/>
      <protection/>
    </xf>
    <xf numFmtId="49" fontId="43" fillId="0" borderId="25" xfId="0" applyNumberFormat="1" applyFont="1" applyFill="1" applyBorder="1" applyAlignment="1">
      <alignment horizontal="center" vertical="center" wrapText="1"/>
    </xf>
    <xf numFmtId="49" fontId="43" fillId="0" borderId="29" xfId="0" applyNumberFormat="1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30" xfId="0" applyFont="1" applyFill="1" applyBorder="1" applyAlignment="1">
      <alignment horizontal="center" vertical="top" wrapText="1"/>
    </xf>
    <xf numFmtId="176" fontId="43" fillId="0" borderId="30" xfId="0" applyNumberFormat="1" applyFont="1" applyFill="1" applyBorder="1" applyAlignment="1">
      <alignment horizontal="center" vertical="top" wrapText="1"/>
    </xf>
    <xf numFmtId="176" fontId="43" fillId="0" borderId="25" xfId="0" applyNumberFormat="1" applyFont="1" applyFill="1" applyBorder="1" applyAlignment="1">
      <alignment horizontal="center" vertical="top" wrapText="1"/>
    </xf>
    <xf numFmtId="176" fontId="43" fillId="0" borderId="29" xfId="0" applyNumberFormat="1" applyFont="1" applyFill="1" applyBorder="1" applyAlignment="1">
      <alignment horizontal="center" vertical="top" wrapText="1"/>
    </xf>
    <xf numFmtId="49" fontId="43" fillId="0" borderId="24" xfId="0" applyNumberFormat="1" applyFont="1" applyFill="1" applyBorder="1" applyAlignment="1">
      <alignment horizontal="center" vertical="center" wrapText="1"/>
    </xf>
    <xf numFmtId="49" fontId="43" fillId="0" borderId="36" xfId="0" applyNumberFormat="1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left" vertical="top" wrapText="1"/>
    </xf>
    <xf numFmtId="0" fontId="1" fillId="0" borderId="0" xfId="56" applyFont="1" applyBorder="1" applyAlignment="1">
      <alignment horizontal="center" vertical="center" wrapText="1"/>
      <protection/>
    </xf>
    <xf numFmtId="0" fontId="43" fillId="0" borderId="37" xfId="0" applyFont="1" applyFill="1" applyBorder="1" applyAlignment="1">
      <alignment horizontal="left" vertical="top" wrapText="1"/>
    </xf>
    <xf numFmtId="0" fontId="1" fillId="0" borderId="25" xfId="57" applyFont="1" applyBorder="1" applyAlignment="1">
      <alignment horizontal="center" wrapText="1"/>
      <protection/>
    </xf>
    <xf numFmtId="179" fontId="42" fillId="0" borderId="25" xfId="56" applyNumberFormat="1" applyFont="1" applyBorder="1" applyAlignment="1">
      <alignment horizontal="center" wrapText="1"/>
      <protection/>
    </xf>
    <xf numFmtId="179" fontId="42" fillId="0" borderId="26" xfId="56" applyNumberFormat="1" applyFont="1" applyBorder="1" applyAlignment="1">
      <alignment horizontal="center" wrapText="1"/>
      <protection/>
    </xf>
    <xf numFmtId="0" fontId="40" fillId="0" borderId="25" xfId="57" applyFont="1" applyBorder="1" applyAlignment="1">
      <alignment horizontal="center" vertical="top" wrapText="1"/>
      <protection/>
    </xf>
    <xf numFmtId="0" fontId="43" fillId="0" borderId="25" xfId="57" applyFont="1" applyBorder="1" applyAlignment="1">
      <alignment horizontal="center" vertical="top" wrapText="1"/>
      <protection/>
    </xf>
    <xf numFmtId="0" fontId="1" fillId="0" borderId="25" xfId="0" applyFont="1" applyFill="1" applyBorder="1" applyAlignment="1">
      <alignment horizontal="center" wrapText="1"/>
    </xf>
    <xf numFmtId="178" fontId="1" fillId="0" borderId="29" xfId="56" applyNumberFormat="1" applyFont="1" applyFill="1" applyBorder="1" applyAlignment="1">
      <alignment horizontal="center" wrapText="1"/>
      <protection/>
    </xf>
    <xf numFmtId="178" fontId="1" fillId="0" borderId="25" xfId="56" applyNumberFormat="1" applyFont="1" applyFill="1" applyBorder="1" applyAlignment="1">
      <alignment horizontal="center" wrapText="1"/>
      <protection/>
    </xf>
    <xf numFmtId="0" fontId="1" fillId="0" borderId="25" xfId="56" applyFont="1" applyBorder="1" applyAlignment="1">
      <alignment horizontal="center" vertical="center" wrapText="1"/>
      <protection/>
    </xf>
    <xf numFmtId="178" fontId="1" fillId="0" borderId="36" xfId="56" applyNumberFormat="1" applyFont="1" applyBorder="1" applyAlignment="1">
      <alignment horizontal="center" wrapText="1"/>
      <protection/>
    </xf>
    <xf numFmtId="178" fontId="1" fillId="0" borderId="36" xfId="56" applyNumberFormat="1" applyFont="1" applyFill="1" applyBorder="1" applyAlignment="1">
      <alignment horizontal="center" wrapText="1"/>
      <protection/>
    </xf>
    <xf numFmtId="0" fontId="40" fillId="0" borderId="33" xfId="57" applyFont="1" applyBorder="1" applyAlignment="1">
      <alignment horizontal="center" vertical="top" wrapText="1"/>
      <protection/>
    </xf>
    <xf numFmtId="0" fontId="40" fillId="0" borderId="31" xfId="57" applyFont="1" applyBorder="1" applyAlignment="1">
      <alignment horizontal="center" vertical="top" wrapText="1"/>
      <protection/>
    </xf>
    <xf numFmtId="178" fontId="42" fillId="0" borderId="25" xfId="56" applyNumberFormat="1" applyFont="1" applyBorder="1" applyAlignment="1">
      <alignment horizontal="center" wrapText="1"/>
      <protection/>
    </xf>
    <xf numFmtId="178" fontId="42" fillId="0" borderId="26" xfId="56" applyNumberFormat="1" applyFont="1" applyBorder="1" applyAlignment="1">
      <alignment horizontal="center" wrapText="1"/>
      <protection/>
    </xf>
    <xf numFmtId="179" fontId="42" fillId="0" borderId="30" xfId="56" applyNumberFormat="1" applyFont="1" applyBorder="1" applyAlignment="1">
      <alignment horizontal="center" wrapText="1"/>
      <protection/>
    </xf>
    <xf numFmtId="179" fontId="42" fillId="0" borderId="29" xfId="56" applyNumberFormat="1" applyFont="1" applyFill="1" applyBorder="1" applyAlignment="1">
      <alignment horizontal="center" wrapText="1"/>
      <protection/>
    </xf>
    <xf numFmtId="179" fontId="1" fillId="0" borderId="30" xfId="56" applyNumberFormat="1" applyFont="1" applyBorder="1" applyAlignment="1">
      <alignment horizontal="center" wrapText="1"/>
      <protection/>
    </xf>
    <xf numFmtId="0" fontId="42" fillId="0" borderId="25" xfId="57" applyFont="1" applyBorder="1" applyAlignment="1">
      <alignment horizontal="center" wrapText="1"/>
      <protection/>
    </xf>
    <xf numFmtId="0" fontId="1" fillId="0" borderId="38" xfId="56" applyFont="1" applyBorder="1" applyAlignment="1">
      <alignment horizontal="center" vertical="center" wrapText="1"/>
      <protection/>
    </xf>
    <xf numFmtId="0" fontId="42" fillId="0" borderId="38" xfId="57" applyFont="1" applyBorder="1" applyAlignment="1">
      <alignment horizontal="center" vertical="center" wrapText="1"/>
      <protection/>
    </xf>
    <xf numFmtId="0" fontId="1" fillId="0" borderId="38" xfId="57" applyFont="1" applyBorder="1" applyAlignment="1">
      <alignment horizontal="center" wrapText="1"/>
      <protection/>
    </xf>
    <xf numFmtId="179" fontId="1" fillId="0" borderId="38" xfId="56" applyNumberFormat="1" applyFont="1" applyBorder="1" applyAlignment="1">
      <alignment horizontal="center" wrapText="1"/>
      <protection/>
    </xf>
    <xf numFmtId="179" fontId="1" fillId="0" borderId="32" xfId="56" applyNumberFormat="1" applyFont="1" applyBorder="1" applyAlignment="1">
      <alignment horizontal="center" wrapText="1"/>
      <protection/>
    </xf>
    <xf numFmtId="179" fontId="1" fillId="0" borderId="32" xfId="56" applyNumberFormat="1" applyFont="1" applyFill="1" applyBorder="1" applyAlignment="1">
      <alignment horizontal="center" wrapText="1"/>
      <protection/>
    </xf>
    <xf numFmtId="0" fontId="1" fillId="0" borderId="33" xfId="56" applyFont="1" applyBorder="1" applyAlignment="1">
      <alignment horizontal="center" vertical="center" wrapText="1"/>
      <protection/>
    </xf>
    <xf numFmtId="0" fontId="1" fillId="0" borderId="33" xfId="57" applyFont="1" applyBorder="1" applyAlignment="1">
      <alignment horizontal="center" vertical="center" wrapText="1"/>
      <protection/>
    </xf>
    <xf numFmtId="0" fontId="1" fillId="0" borderId="33" xfId="57" applyFont="1" applyBorder="1" applyAlignment="1">
      <alignment horizontal="center" wrapText="1"/>
      <protection/>
    </xf>
    <xf numFmtId="179" fontId="1" fillId="0" borderId="33" xfId="56" applyNumberFormat="1" applyFont="1" applyBorder="1" applyAlignment="1">
      <alignment horizontal="center" wrapText="1"/>
      <protection/>
    </xf>
    <xf numFmtId="179" fontId="1" fillId="0" borderId="39" xfId="56" applyNumberFormat="1" applyFont="1" applyBorder="1" applyAlignment="1">
      <alignment horizontal="center" wrapText="1"/>
      <protection/>
    </xf>
    <xf numFmtId="179" fontId="1" fillId="0" borderId="39" xfId="56" applyNumberFormat="1" applyFont="1" applyFill="1" applyBorder="1" applyAlignment="1">
      <alignment horizontal="center" wrapText="1"/>
      <protection/>
    </xf>
    <xf numFmtId="0" fontId="1" fillId="0" borderId="40" xfId="56" applyFont="1" applyBorder="1" applyAlignment="1">
      <alignment horizontal="center" vertical="center" wrapText="1"/>
      <protection/>
    </xf>
    <xf numFmtId="0" fontId="1" fillId="0" borderId="41" xfId="56" applyFont="1" applyBorder="1" applyAlignment="1">
      <alignment horizontal="center" vertical="center" wrapText="1"/>
      <protection/>
    </xf>
    <xf numFmtId="0" fontId="1" fillId="0" borderId="41" xfId="57" applyFont="1" applyBorder="1" applyAlignment="1">
      <alignment horizontal="center" vertical="center" wrapText="1"/>
      <protection/>
    </xf>
    <xf numFmtId="0" fontId="1" fillId="0" borderId="40" xfId="57" applyFont="1" applyBorder="1" applyAlignment="1">
      <alignment horizontal="center" wrapText="1"/>
      <protection/>
    </xf>
    <xf numFmtId="0" fontId="1" fillId="0" borderId="31" xfId="56" applyFont="1" applyBorder="1" applyAlignment="1">
      <alignment horizontal="center" vertical="center" wrapText="1"/>
      <protection/>
    </xf>
    <xf numFmtId="0" fontId="1" fillId="0" borderId="31" xfId="57" applyFont="1" applyBorder="1" applyAlignment="1">
      <alignment horizontal="center" vertical="center" wrapText="1"/>
      <protection/>
    </xf>
    <xf numFmtId="179" fontId="1" fillId="0" borderId="33" xfId="56" applyNumberFormat="1" applyFont="1" applyFill="1" applyBorder="1" applyAlignment="1">
      <alignment horizontal="center" wrapText="1"/>
      <protection/>
    </xf>
    <xf numFmtId="0" fontId="1" fillId="0" borderId="40" xfId="57" applyFont="1" applyBorder="1" applyAlignment="1">
      <alignment horizontal="center" vertical="center" wrapText="1"/>
      <protection/>
    </xf>
    <xf numFmtId="0" fontId="1" fillId="0" borderId="41" xfId="57" applyFont="1" applyBorder="1" applyAlignment="1">
      <alignment horizontal="center" wrapText="1"/>
      <protection/>
    </xf>
    <xf numFmtId="179" fontId="1" fillId="0" borderId="40" xfId="56" applyNumberFormat="1" applyFont="1" applyBorder="1" applyAlignment="1">
      <alignment horizontal="center" wrapText="1"/>
      <protection/>
    </xf>
    <xf numFmtId="179" fontId="1" fillId="0" borderId="41" xfId="56" applyNumberFormat="1" applyFont="1" applyBorder="1" applyAlignment="1">
      <alignment horizontal="center" wrapText="1"/>
      <protection/>
    </xf>
    <xf numFmtId="179" fontId="1" fillId="0" borderId="41" xfId="56" applyNumberFormat="1" applyFont="1" applyFill="1" applyBorder="1" applyAlignment="1">
      <alignment horizontal="center" wrapText="1"/>
      <protection/>
    </xf>
    <xf numFmtId="0" fontId="1" fillId="0" borderId="39" xfId="57" applyFont="1" applyBorder="1" applyAlignment="1">
      <alignment horizontal="center" wrapText="1"/>
      <protection/>
    </xf>
    <xf numFmtId="0" fontId="1" fillId="0" borderId="41" xfId="56" applyFont="1" applyBorder="1" applyAlignment="1">
      <alignment horizontal="center" wrapText="1"/>
      <protection/>
    </xf>
    <xf numFmtId="0" fontId="1" fillId="0" borderId="39" xfId="56" applyFont="1" applyBorder="1" applyAlignment="1">
      <alignment horizontal="center" wrapText="1"/>
      <protection/>
    </xf>
    <xf numFmtId="0" fontId="1" fillId="0" borderId="33" xfId="56" applyFont="1" applyBorder="1" applyAlignment="1">
      <alignment horizontal="center" wrapText="1"/>
      <protection/>
    </xf>
    <xf numFmtId="179" fontId="1" fillId="0" borderId="40" xfId="56" applyNumberFormat="1" applyFont="1" applyFill="1" applyBorder="1" applyAlignment="1">
      <alignment horizontal="center" wrapText="1"/>
      <protection/>
    </xf>
    <xf numFmtId="0" fontId="1" fillId="0" borderId="31" xfId="56" applyFont="1" applyBorder="1" applyAlignment="1">
      <alignment horizontal="center" wrapText="1"/>
      <protection/>
    </xf>
    <xf numFmtId="179" fontId="1" fillId="0" borderId="31" xfId="56" applyNumberFormat="1" applyFont="1" applyBorder="1" applyAlignment="1">
      <alignment horizontal="center" wrapText="1"/>
      <protection/>
    </xf>
    <xf numFmtId="179" fontId="1" fillId="0" borderId="36" xfId="56" applyNumberFormat="1" applyFont="1" applyBorder="1" applyAlignment="1">
      <alignment horizontal="center" wrapText="1"/>
      <protection/>
    </xf>
    <xf numFmtId="179" fontId="1" fillId="0" borderId="36" xfId="56" applyNumberFormat="1" applyFont="1" applyFill="1" applyBorder="1" applyAlignment="1">
      <alignment horizontal="center" wrapText="1"/>
      <protection/>
    </xf>
    <xf numFmtId="0" fontId="0" fillId="0" borderId="36" xfId="56" applyBorder="1">
      <alignment/>
      <protection/>
    </xf>
    <xf numFmtId="0" fontId="1" fillId="0" borderId="40" xfId="56" applyFont="1" applyBorder="1" applyAlignment="1">
      <alignment horizontal="center" wrapText="1"/>
      <protection/>
    </xf>
    <xf numFmtId="0" fontId="1" fillId="0" borderId="36" xfId="56" applyFont="1" applyBorder="1" applyAlignment="1">
      <alignment horizontal="center" vertical="center" wrapText="1"/>
      <protection/>
    </xf>
    <xf numFmtId="179" fontId="1" fillId="0" borderId="42" xfId="56" applyNumberFormat="1" applyFont="1" applyFill="1" applyBorder="1" applyAlignment="1">
      <alignment horizontal="center" wrapText="1"/>
      <protection/>
    </xf>
    <xf numFmtId="0" fontId="1" fillId="0" borderId="25" xfId="57" applyFont="1" applyBorder="1" applyAlignment="1">
      <alignment horizontal="center" vertical="center" wrapText="1"/>
      <protection/>
    </xf>
    <xf numFmtId="0" fontId="42" fillId="0" borderId="25" xfId="56" applyFont="1" applyBorder="1" applyAlignment="1">
      <alignment horizontal="center" wrapText="1"/>
      <protection/>
    </xf>
    <xf numFmtId="179" fontId="42" fillId="0" borderId="19" xfId="56" applyNumberFormat="1" applyFont="1" applyBorder="1" applyAlignment="1">
      <alignment horizontal="center" wrapText="1"/>
      <protection/>
    </xf>
    <xf numFmtId="0" fontId="42" fillId="0" borderId="25" xfId="57" applyFont="1" applyBorder="1" applyAlignment="1">
      <alignment horizontal="center" vertical="center" wrapText="1"/>
      <protection/>
    </xf>
    <xf numFmtId="0" fontId="1" fillId="0" borderId="25" xfId="56" applyFont="1" applyBorder="1" applyAlignment="1">
      <alignment horizontal="center" wrapText="1"/>
      <protection/>
    </xf>
    <xf numFmtId="179" fontId="1" fillId="0" borderId="25" xfId="56" applyNumberFormat="1" applyFont="1" applyBorder="1" applyAlignment="1">
      <alignment horizontal="center" wrapText="1"/>
      <protection/>
    </xf>
    <xf numFmtId="179" fontId="1" fillId="0" borderId="26" xfId="56" applyNumberFormat="1" applyFont="1" applyBorder="1" applyAlignment="1">
      <alignment horizontal="center" wrapText="1"/>
      <protection/>
    </xf>
    <xf numFmtId="179" fontId="1" fillId="0" borderId="26" xfId="56" applyNumberFormat="1" applyFont="1" applyFill="1" applyBorder="1" applyAlignment="1">
      <alignment horizontal="center" wrapText="1"/>
      <protection/>
    </xf>
    <xf numFmtId="179" fontId="42" fillId="0" borderId="26" xfId="56" applyNumberFormat="1" applyFont="1" applyFill="1" applyBorder="1" applyAlignment="1">
      <alignment horizontal="center" wrapText="1"/>
      <protection/>
    </xf>
    <xf numFmtId="0" fontId="1" fillId="0" borderId="25" xfId="56" applyFont="1" applyFill="1" applyBorder="1" applyAlignment="1">
      <alignment vertical="top" wrapText="1"/>
      <protection/>
    </xf>
    <xf numFmtId="179" fontId="1" fillId="0" borderId="25" xfId="56" applyNumberFormat="1" applyFont="1" applyFill="1" applyBorder="1" applyAlignment="1">
      <alignment horizontal="center" wrapText="1"/>
      <protection/>
    </xf>
    <xf numFmtId="0" fontId="1" fillId="0" borderId="24" xfId="56" applyFont="1" applyFill="1" applyBorder="1" applyAlignment="1">
      <alignment vertical="top" wrapText="1"/>
      <protection/>
    </xf>
    <xf numFmtId="179" fontId="1" fillId="0" borderId="24" xfId="56" applyNumberFormat="1" applyFont="1" applyBorder="1" applyAlignment="1">
      <alignment horizontal="center" wrapText="1"/>
      <protection/>
    </xf>
    <xf numFmtId="179" fontId="1" fillId="0" borderId="19" xfId="56" applyNumberFormat="1" applyFont="1" applyBorder="1" applyAlignment="1">
      <alignment horizontal="center" wrapText="1"/>
      <protection/>
    </xf>
    <xf numFmtId="179" fontId="1" fillId="0" borderId="19" xfId="56" applyNumberFormat="1" applyFont="1" applyFill="1" applyBorder="1" applyAlignment="1">
      <alignment horizont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42" fillId="0" borderId="24" xfId="56" applyFont="1" applyBorder="1" applyAlignment="1">
      <alignment horizontal="center" wrapText="1"/>
      <protection/>
    </xf>
    <xf numFmtId="179" fontId="42" fillId="0" borderId="24" xfId="56" applyNumberFormat="1" applyFont="1" applyBorder="1" applyAlignment="1">
      <alignment horizontal="center" wrapText="1"/>
      <protection/>
    </xf>
    <xf numFmtId="179" fontId="42" fillId="0" borderId="19" xfId="56" applyNumberFormat="1" applyFont="1" applyFill="1" applyBorder="1" applyAlignment="1">
      <alignment horizontal="center" wrapText="1"/>
      <protection/>
    </xf>
    <xf numFmtId="0" fontId="1" fillId="0" borderId="39" xfId="56" applyFont="1" applyBorder="1" applyAlignment="1">
      <alignment horizontal="center" vertical="center" wrapText="1"/>
      <protection/>
    </xf>
    <xf numFmtId="0" fontId="1" fillId="0" borderId="32" xfId="56" applyFont="1" applyBorder="1" applyAlignment="1">
      <alignment horizontal="center" vertical="center" wrapText="1"/>
      <protection/>
    </xf>
    <xf numFmtId="49" fontId="1" fillId="0" borderId="38" xfId="56" applyNumberFormat="1" applyFont="1" applyBorder="1" applyAlignment="1">
      <alignment horizontal="left" vertical="justify" wrapText="1"/>
      <protection/>
    </xf>
    <xf numFmtId="49" fontId="1" fillId="0" borderId="40" xfId="56" applyNumberFormat="1" applyFont="1" applyBorder="1" applyAlignment="1">
      <alignment horizontal="left" vertical="justify" wrapText="1"/>
      <protection/>
    </xf>
    <xf numFmtId="0" fontId="1" fillId="0" borderId="43" xfId="56" applyFont="1" applyBorder="1" applyAlignment="1">
      <alignment horizontal="center" wrapText="1"/>
      <protection/>
    </xf>
    <xf numFmtId="178" fontId="1" fillId="0" borderId="43" xfId="56" applyNumberFormat="1" applyFont="1" applyBorder="1" applyAlignment="1">
      <alignment horizontal="center" wrapText="1"/>
      <protection/>
    </xf>
    <xf numFmtId="0" fontId="1" fillId="0" borderId="42" xfId="56" applyFont="1" applyBorder="1" applyAlignment="1">
      <alignment horizontal="center" vertical="center" wrapText="1"/>
      <protection/>
    </xf>
    <xf numFmtId="0" fontId="1" fillId="0" borderId="42" xfId="56" applyFont="1" applyBorder="1" applyAlignment="1">
      <alignment horizontal="center" wrapText="1"/>
      <protection/>
    </xf>
    <xf numFmtId="179" fontId="1" fillId="0" borderId="42" xfId="56" applyNumberFormat="1" applyFont="1" applyBorder="1" applyAlignment="1">
      <alignment horizontal="center" wrapText="1"/>
      <protection/>
    </xf>
    <xf numFmtId="0" fontId="0" fillId="0" borderId="0" xfId="56" applyBorder="1">
      <alignment/>
      <protection/>
    </xf>
    <xf numFmtId="178" fontId="1" fillId="0" borderId="25" xfId="56" applyNumberFormat="1" applyFont="1" applyBorder="1" applyAlignment="1">
      <alignment horizontal="center" wrapText="1"/>
      <protection/>
    </xf>
    <xf numFmtId="178" fontId="1" fillId="0" borderId="26" xfId="56" applyNumberFormat="1" applyFont="1" applyBorder="1" applyAlignment="1">
      <alignment horizontal="center" wrapText="1"/>
      <protection/>
    </xf>
    <xf numFmtId="0" fontId="1" fillId="0" borderId="24" xfId="56" applyFont="1" applyBorder="1" applyAlignment="1">
      <alignment horizontal="center" wrapText="1"/>
      <protection/>
    </xf>
    <xf numFmtId="0" fontId="42" fillId="0" borderId="24" xfId="0" applyFont="1" applyFill="1" applyBorder="1" applyAlignment="1">
      <alignment horizontal="center" wrapText="1"/>
    </xf>
    <xf numFmtId="0" fontId="1" fillId="0" borderId="30" xfId="56" applyFont="1" applyBorder="1" applyAlignment="1">
      <alignment horizontal="center" vertical="center" wrapText="1"/>
      <protection/>
    </xf>
    <xf numFmtId="0" fontId="1" fillId="0" borderId="25" xfId="56" applyNumberFormat="1" applyFont="1" applyBorder="1" applyAlignment="1">
      <alignment horizontal="center" vertical="center" wrapText="1"/>
      <protection/>
    </xf>
    <xf numFmtId="0" fontId="1" fillId="0" borderId="24" xfId="56" applyNumberFormat="1" applyFont="1" applyBorder="1" applyAlignment="1">
      <alignment horizontal="center" vertical="center" wrapText="1"/>
      <protection/>
    </xf>
    <xf numFmtId="178" fontId="1" fillId="0" borderId="24" xfId="56" applyNumberFormat="1" applyFont="1" applyBorder="1" applyAlignment="1">
      <alignment horizontal="center" wrapText="1"/>
      <protection/>
    </xf>
    <xf numFmtId="178" fontId="1" fillId="0" borderId="19" xfId="56" applyNumberFormat="1" applyFont="1" applyBorder="1" applyAlignment="1">
      <alignment horizontal="center" wrapText="1"/>
      <protection/>
    </xf>
    <xf numFmtId="178" fontId="42" fillId="0" borderId="24" xfId="56" applyNumberFormat="1" applyFont="1" applyBorder="1" applyAlignment="1">
      <alignment horizontal="center" wrapText="1"/>
      <protection/>
    </xf>
    <xf numFmtId="178" fontId="42" fillId="0" borderId="19" xfId="56" applyNumberFormat="1" applyFont="1" applyBorder="1" applyAlignment="1">
      <alignment horizontal="center" wrapText="1"/>
      <protection/>
    </xf>
    <xf numFmtId="0" fontId="1" fillId="0" borderId="39" xfId="0" applyFont="1" applyFill="1" applyBorder="1" applyAlignment="1">
      <alignment vertical="top" wrapText="1"/>
    </xf>
    <xf numFmtId="0" fontId="42" fillId="0" borderId="44" xfId="0" applyFont="1" applyFill="1" applyBorder="1" applyAlignment="1">
      <alignment vertical="top" wrapText="1"/>
    </xf>
    <xf numFmtId="0" fontId="42" fillId="0" borderId="26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center" vertical="top" wrapText="1"/>
    </xf>
    <xf numFmtId="0" fontId="42" fillId="0" borderId="24" xfId="0" applyFont="1" applyFill="1" applyBorder="1" applyAlignment="1">
      <alignment horizontal="center" vertical="top" wrapText="1"/>
    </xf>
    <xf numFmtId="0" fontId="42" fillId="0" borderId="25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vertical="top" wrapText="1"/>
    </xf>
    <xf numFmtId="49" fontId="1" fillId="0" borderId="26" xfId="56" applyNumberFormat="1" applyFont="1" applyBorder="1" applyAlignment="1">
      <alignment horizontal="center" vertical="center" wrapText="1"/>
      <protection/>
    </xf>
    <xf numFmtId="0" fontId="42" fillId="0" borderId="30" xfId="0" applyFont="1" applyFill="1" applyBorder="1" applyAlignment="1">
      <alignment horizontal="center" wrapText="1"/>
    </xf>
    <xf numFmtId="4" fontId="42" fillId="0" borderId="25" xfId="56" applyNumberFormat="1" applyFont="1" applyBorder="1" applyAlignment="1">
      <alignment horizontal="center" wrapText="1"/>
      <protection/>
    </xf>
    <xf numFmtId="0" fontId="1" fillId="0" borderId="29" xfId="56" applyFont="1" applyBorder="1" applyAlignment="1">
      <alignment horizontal="center" vertical="center" wrapText="1"/>
      <protection/>
    </xf>
    <xf numFmtId="4" fontId="1" fillId="0" borderId="30" xfId="56" applyNumberFormat="1" applyFont="1" applyBorder="1" applyAlignment="1">
      <alignment horizontal="center" wrapText="1"/>
      <protection/>
    </xf>
    <xf numFmtId="4" fontId="42" fillId="0" borderId="30" xfId="56" applyNumberFormat="1" applyFont="1" applyBorder="1" applyAlignment="1">
      <alignment horizontal="center" wrapText="1"/>
      <protection/>
    </xf>
    <xf numFmtId="4" fontId="42" fillId="0" borderId="29" xfId="56" applyNumberFormat="1" applyFont="1" applyBorder="1" applyAlignment="1">
      <alignment horizontal="center" wrapText="1"/>
      <protection/>
    </xf>
    <xf numFmtId="49" fontId="1" fillId="0" borderId="38" xfId="56" applyNumberFormat="1" applyFont="1" applyBorder="1" applyAlignment="1">
      <alignment horizontal="center" vertical="center" wrapText="1"/>
      <protection/>
    </xf>
    <xf numFmtId="4" fontId="1" fillId="0" borderId="38" xfId="56" applyNumberFormat="1" applyFont="1" applyBorder="1" applyAlignment="1">
      <alignment horizontal="center" wrapText="1"/>
      <protection/>
    </xf>
    <xf numFmtId="4" fontId="1" fillId="0" borderId="32" xfId="56" applyNumberFormat="1" applyFont="1" applyBorder="1" applyAlignment="1">
      <alignment horizontal="center" wrapText="1"/>
      <protection/>
    </xf>
    <xf numFmtId="4" fontId="1" fillId="0" borderId="32" xfId="56" applyNumberFormat="1" applyFont="1" applyFill="1" applyBorder="1" applyAlignment="1">
      <alignment horizontal="center" wrapText="1"/>
      <protection/>
    </xf>
    <xf numFmtId="49" fontId="1" fillId="0" borderId="30" xfId="56" applyNumberFormat="1" applyFont="1" applyBorder="1" applyAlignment="1">
      <alignment horizontal="left" vertical="justify" wrapText="1"/>
      <protection/>
    </xf>
    <xf numFmtId="49" fontId="1" fillId="0" borderId="19" xfId="56" applyNumberFormat="1" applyFont="1" applyBorder="1" applyAlignment="1">
      <alignment horizontal="center" vertical="center" wrapText="1"/>
      <protection/>
    </xf>
    <xf numFmtId="4" fontId="1" fillId="0" borderId="38" xfId="56" applyNumberFormat="1" applyFont="1" applyFill="1" applyBorder="1" applyAlignment="1">
      <alignment horizontal="center" wrapText="1"/>
      <protection/>
    </xf>
    <xf numFmtId="4" fontId="1" fillId="0" borderId="29" xfId="56" applyNumberFormat="1" applyFont="1" applyFill="1" applyBorder="1" applyAlignment="1">
      <alignment horizontal="center" wrapText="1"/>
      <protection/>
    </xf>
    <xf numFmtId="49" fontId="1" fillId="0" borderId="29" xfId="56" applyNumberFormat="1" applyFont="1" applyBorder="1" applyAlignment="1">
      <alignment horizontal="left" vertical="justify" wrapText="1"/>
      <protection/>
    </xf>
    <xf numFmtId="0" fontId="42" fillId="0" borderId="18" xfId="56" applyFont="1" applyBorder="1" applyAlignment="1">
      <alignment horizontal="center" vertical="center" wrapText="1"/>
      <protection/>
    </xf>
    <xf numFmtId="0" fontId="42" fillId="0" borderId="26" xfId="0" applyFont="1" applyFill="1" applyBorder="1" applyAlignment="1">
      <alignment horizontal="center" wrapText="1"/>
    </xf>
    <xf numFmtId="0" fontId="1" fillId="0" borderId="18" xfId="56" applyFont="1" applyBorder="1" applyAlignment="1">
      <alignment horizontal="center" vertical="center" wrapText="1"/>
      <protection/>
    </xf>
    <xf numFmtId="4" fontId="1" fillId="0" borderId="25" xfId="56" applyNumberFormat="1" applyFont="1" applyBorder="1" applyAlignment="1">
      <alignment horizontal="center" wrapText="1"/>
      <protection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wrapText="1"/>
    </xf>
    <xf numFmtId="0" fontId="42" fillId="0" borderId="19" xfId="56" applyFont="1" applyBorder="1" applyAlignment="1">
      <alignment horizontal="center" vertical="center" wrapText="1"/>
      <protection/>
    </xf>
    <xf numFmtId="0" fontId="1" fillId="0" borderId="35" xfId="56" applyFont="1" applyBorder="1" applyAlignment="1">
      <alignment horizontal="center" vertical="top" wrapText="1"/>
      <protection/>
    </xf>
    <xf numFmtId="0" fontId="1" fillId="0" borderId="25" xfId="56" applyFont="1" applyBorder="1" applyAlignment="1">
      <alignment horizontal="center" vertical="top" wrapText="1"/>
      <protection/>
    </xf>
    <xf numFmtId="0" fontId="31" fillId="0" borderId="26" xfId="56" applyFont="1" applyBorder="1" applyAlignment="1">
      <alignment horizontal="center" wrapText="1"/>
      <protection/>
    </xf>
    <xf numFmtId="0" fontId="31" fillId="0" borderId="25" xfId="56" applyFont="1" applyBorder="1" applyAlignment="1">
      <alignment horizontal="center" wrapText="1"/>
      <protection/>
    </xf>
    <xf numFmtId="0" fontId="0" fillId="0" borderId="18" xfId="56" applyBorder="1">
      <alignment/>
      <protection/>
    </xf>
    <xf numFmtId="0" fontId="0" fillId="0" borderId="44" xfId="56" applyBorder="1">
      <alignment/>
      <protection/>
    </xf>
    <xf numFmtId="0" fontId="0" fillId="0" borderId="19" xfId="56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2" fillId="0" borderId="25" xfId="0" applyNumberFormat="1" applyFont="1" applyFill="1" applyBorder="1" applyAlignment="1" applyProtection="1">
      <alignment horizontal="center" vertical="distributed" wrapText="1"/>
      <protection/>
    </xf>
    <xf numFmtId="0" fontId="40" fillId="0" borderId="25" xfId="56" applyFont="1" applyFill="1" applyBorder="1" applyAlignment="1">
      <alignment horizontal="center" vertical="top" wrapText="1"/>
      <protection/>
    </xf>
    <xf numFmtId="49" fontId="1" fillId="0" borderId="24" xfId="56" applyNumberFormat="1" applyFont="1" applyBorder="1" applyAlignment="1">
      <alignment horizontal="center" vertical="center" wrapText="1"/>
      <protection/>
    </xf>
    <xf numFmtId="0" fontId="40" fillId="0" borderId="25" xfId="0" applyFont="1" applyFill="1" applyBorder="1" applyAlignment="1">
      <alignment horizontal="center" vertical="top" wrapText="1"/>
    </xf>
    <xf numFmtId="0" fontId="43" fillId="0" borderId="25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left" vertical="top" wrapText="1"/>
    </xf>
    <xf numFmtId="0" fontId="42" fillId="0" borderId="17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wrapText="1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5" xfId="0" applyFont="1" applyBorder="1" applyAlignment="1">
      <alignment vertical="top" wrapText="1"/>
    </xf>
    <xf numFmtId="0" fontId="31" fillId="0" borderId="45" xfId="0" applyFont="1" applyBorder="1" applyAlignment="1">
      <alignment horizontal="center"/>
    </xf>
    <xf numFmtId="0" fontId="31" fillId="0" borderId="30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31" fillId="0" borderId="46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47" xfId="0" applyFont="1" applyBorder="1" applyAlignment="1">
      <alignment vertical="center" wrapText="1"/>
    </xf>
    <xf numFmtId="0" fontId="31" fillId="0" borderId="48" xfId="0" applyFont="1" applyBorder="1" applyAlignment="1">
      <alignment vertical="center" wrapText="1"/>
    </xf>
    <xf numFmtId="0" fontId="31" fillId="0" borderId="49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1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4" fontId="31" fillId="0" borderId="11" xfId="0" applyNumberFormat="1" applyFont="1" applyBorder="1" applyAlignment="1">
      <alignment horizont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176" fontId="31" fillId="0" borderId="11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176" fontId="45" fillId="0" borderId="25" xfId="0" applyNumberFormat="1" applyFont="1" applyBorder="1" applyAlignment="1">
      <alignment horizontal="center"/>
    </xf>
    <xf numFmtId="176" fontId="38" fillId="0" borderId="15" xfId="0" applyNumberFormat="1" applyFont="1" applyBorder="1" applyAlignment="1">
      <alignment horizontal="center"/>
    </xf>
    <xf numFmtId="176" fontId="38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4" fontId="31" fillId="0" borderId="14" xfId="0" applyNumberFormat="1" applyFont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176" fontId="38" fillId="0" borderId="10" xfId="0" applyNumberFormat="1" applyFont="1" applyBorder="1" applyAlignment="1">
      <alignment horizontal="center"/>
    </xf>
    <xf numFmtId="176" fontId="38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176" fontId="38" fillId="0" borderId="28" xfId="0" applyNumberFormat="1" applyFont="1" applyBorder="1" applyAlignment="1">
      <alignment horizontal="center"/>
    </xf>
    <xf numFmtId="176" fontId="38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176" fontId="45" fillId="0" borderId="26" xfId="0" applyNumberFormat="1" applyFont="1" applyBorder="1" applyAlignment="1">
      <alignment horizontal="center"/>
    </xf>
    <xf numFmtId="176" fontId="31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1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76" fontId="45" fillId="0" borderId="24" xfId="0" applyNumberFormat="1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176" fontId="3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52" xfId="0" applyFont="1" applyBorder="1" applyAlignment="1">
      <alignment horizontal="center"/>
    </xf>
    <xf numFmtId="0" fontId="31" fillId="0" borderId="53" xfId="0" applyFont="1" applyBorder="1" applyAlignment="1">
      <alignment horizontal="justify" vertical="top" wrapText="1"/>
    </xf>
    <xf numFmtId="4" fontId="31" fillId="0" borderId="54" xfId="0" applyNumberFormat="1" applyFont="1" applyBorder="1" applyAlignment="1">
      <alignment horizontal="center" vertical="top" wrapText="1"/>
    </xf>
    <xf numFmtId="4" fontId="31" fillId="0" borderId="54" xfId="0" applyNumberFormat="1" applyFont="1" applyBorder="1" applyAlignment="1">
      <alignment horizontal="justify" vertical="top" wrapText="1"/>
    </xf>
    <xf numFmtId="0" fontId="0" fillId="0" borderId="0" xfId="0" applyAlignment="1">
      <alignment horizontal="left" vertical="top"/>
    </xf>
    <xf numFmtId="0" fontId="38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left" vertical="top" wrapText="1"/>
    </xf>
    <xf numFmtId="179" fontId="31" fillId="0" borderId="11" xfId="0" applyNumberFormat="1" applyFont="1" applyBorder="1" applyAlignment="1">
      <alignment horizontal="right" wrapText="1" indent="1"/>
    </xf>
    <xf numFmtId="0" fontId="41" fillId="0" borderId="0" xfId="0" applyFont="1" applyAlignment="1">
      <alignment/>
    </xf>
    <xf numFmtId="179" fontId="31" fillId="0" borderId="11" xfId="0" applyNumberFormat="1" applyFont="1" applyFill="1" applyBorder="1" applyAlignment="1">
      <alignment horizontal="right" wrapText="1" indent="1"/>
    </xf>
    <xf numFmtId="179" fontId="46" fillId="0" borderId="11" xfId="0" applyNumberFormat="1" applyFont="1" applyFill="1" applyBorder="1" applyAlignment="1">
      <alignment horizontal="right" wrapText="1" inden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79" fontId="3" fillId="0" borderId="11" xfId="0" applyNumberFormat="1" applyFont="1" applyFill="1" applyBorder="1" applyAlignment="1">
      <alignment horizontal="right" wrapText="1" indent="1"/>
    </xf>
    <xf numFmtId="179" fontId="3" fillId="0" borderId="11" xfId="0" applyNumberFormat="1" applyFont="1" applyBorder="1" applyAlignment="1">
      <alignment horizontal="right" wrapText="1" indent="1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179" fontId="10" fillId="0" borderId="11" xfId="0" applyNumberFormat="1" applyFont="1" applyFill="1" applyBorder="1" applyAlignment="1">
      <alignment horizontal="right" wrapText="1" indent="1"/>
    </xf>
    <xf numFmtId="0" fontId="47" fillId="0" borderId="0" xfId="0" applyFont="1" applyAlignment="1">
      <alignment/>
    </xf>
    <xf numFmtId="179" fontId="3" fillId="24" borderId="11" xfId="0" applyNumberFormat="1" applyFont="1" applyFill="1" applyBorder="1" applyAlignment="1">
      <alignment horizontal="right" wrapText="1" indent="1"/>
    </xf>
    <xf numFmtId="179" fontId="3" fillId="0" borderId="11" xfId="0" applyNumberFormat="1" applyFont="1" applyFill="1" applyBorder="1" applyAlignment="1" applyProtection="1">
      <alignment horizontal="right" wrapText="1" indent="1"/>
      <protection locked="0"/>
    </xf>
    <xf numFmtId="179" fontId="3" fillId="0" borderId="11" xfId="0" applyNumberFormat="1" applyFont="1" applyBorder="1" applyAlignment="1" applyProtection="1">
      <alignment horizontal="right" wrapText="1" indent="1"/>
      <protection locked="0"/>
    </xf>
    <xf numFmtId="179" fontId="31" fillId="0" borderId="11" xfId="0" applyNumberFormat="1" applyFont="1" applyFill="1" applyBorder="1" applyAlignment="1" applyProtection="1">
      <alignment horizontal="right" wrapText="1" indent="1"/>
      <protection locked="0"/>
    </xf>
    <xf numFmtId="179" fontId="31" fillId="0" borderId="11" xfId="0" applyNumberFormat="1" applyFont="1" applyBorder="1" applyAlignment="1" applyProtection="1">
      <alignment horizontal="right" wrapText="1" indent="1"/>
      <protection locked="0"/>
    </xf>
    <xf numFmtId="179" fontId="10" fillId="0" borderId="11" xfId="0" applyNumberFormat="1" applyFont="1" applyFill="1" applyBorder="1" applyAlignment="1" applyProtection="1">
      <alignment horizontal="right" wrapText="1" indent="1"/>
      <protection locked="0"/>
    </xf>
    <xf numFmtId="179" fontId="10" fillId="0" borderId="11" xfId="0" applyNumberFormat="1" applyFont="1" applyBorder="1" applyAlignment="1" applyProtection="1">
      <alignment horizontal="right" wrapText="1" indent="1"/>
      <protection locked="0"/>
    </xf>
    <xf numFmtId="0" fontId="3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31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9" fontId="3" fillId="24" borderId="11" xfId="0" applyNumberFormat="1" applyFont="1" applyFill="1" applyBorder="1" applyAlignment="1" applyProtection="1">
      <alignment horizontal="right" wrapText="1" indent="1"/>
      <protection locked="0"/>
    </xf>
    <xf numFmtId="0" fontId="3" fillId="0" borderId="11" xfId="0" applyNumberFormat="1" applyFont="1" applyBorder="1" applyAlignment="1">
      <alignment horizontal="left" vertical="top" wrapText="1"/>
    </xf>
    <xf numFmtId="0" fontId="37" fillId="0" borderId="11" xfId="0" applyFont="1" applyBorder="1" applyAlignment="1">
      <alignment horizontal="justify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top" wrapText="1"/>
    </xf>
    <xf numFmtId="176" fontId="31" fillId="0" borderId="15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wrapText="1"/>
    </xf>
    <xf numFmtId="0" fontId="31" fillId="0" borderId="20" xfId="0" applyFont="1" applyFill="1" applyBorder="1" applyAlignment="1">
      <alignment vertical="top" wrapText="1"/>
    </xf>
    <xf numFmtId="0" fontId="31" fillId="0" borderId="21" xfId="0" applyFont="1" applyBorder="1" applyAlignment="1">
      <alignment horizontal="center"/>
    </xf>
    <xf numFmtId="176" fontId="38" fillId="0" borderId="53" xfId="0" applyNumberFormat="1" applyFont="1" applyBorder="1" applyAlignment="1">
      <alignment horizontal="center"/>
    </xf>
    <xf numFmtId="176" fontId="38" fillId="0" borderId="48" xfId="0" applyNumberFormat="1" applyFont="1" applyBorder="1" applyAlignment="1">
      <alignment horizontal="center"/>
    </xf>
    <xf numFmtId="0" fontId="31" fillId="0" borderId="55" xfId="0" applyFont="1" applyBorder="1" applyAlignment="1">
      <alignment vertical="center" wrapText="1"/>
    </xf>
    <xf numFmtId="176" fontId="45" fillId="0" borderId="19" xfId="0" applyNumberFormat="1" applyFont="1" applyBorder="1" applyAlignment="1">
      <alignment horizontal="center"/>
    </xf>
    <xf numFmtId="176" fontId="45" fillId="0" borderId="5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76" fontId="45" fillId="0" borderId="11" xfId="0" applyNumberFormat="1" applyFont="1" applyBorder="1" applyAlignment="1">
      <alignment horizontal="center"/>
    </xf>
    <xf numFmtId="176" fontId="45" fillId="0" borderId="11" xfId="0" applyNumberFormat="1" applyFont="1" applyFill="1" applyBorder="1" applyAlignment="1">
      <alignment horizontal="center"/>
    </xf>
    <xf numFmtId="0" fontId="1" fillId="0" borderId="44" xfId="56" applyFont="1" applyBorder="1" applyAlignment="1">
      <alignment horizontal="center" vertical="center" wrapText="1"/>
      <protection/>
    </xf>
    <xf numFmtId="179" fontId="42" fillId="0" borderId="36" xfId="56" applyNumberFormat="1" applyFont="1" applyBorder="1" applyAlignment="1">
      <alignment horizontal="center" wrapText="1"/>
      <protection/>
    </xf>
    <xf numFmtId="179" fontId="42" fillId="0" borderId="38" xfId="56" applyNumberFormat="1" applyFont="1" applyBorder="1" applyAlignment="1">
      <alignment horizontal="center" wrapText="1"/>
      <protection/>
    </xf>
    <xf numFmtId="0" fontId="43" fillId="0" borderId="25" xfId="0" applyFont="1" applyBorder="1" applyAlignment="1">
      <alignment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22" xfId="0" applyNumberFormat="1" applyFont="1" applyFill="1" applyBorder="1" applyAlignment="1">
      <alignment horizontal="right" vertical="center" wrapText="1"/>
    </xf>
    <xf numFmtId="49" fontId="10" fillId="0" borderId="51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34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22" xfId="0" applyNumberFormat="1" applyFont="1" applyFill="1" applyBorder="1" applyAlignment="1" applyProtection="1">
      <alignment horizontal="center" vertical="center" wrapText="1"/>
      <protection/>
    </xf>
    <xf numFmtId="0" fontId="31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1" fillId="0" borderId="52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35" xfId="0" applyFont="1" applyBorder="1" applyAlignment="1">
      <alignment horizontal="left" vertical="top" wrapText="1"/>
    </xf>
    <xf numFmtId="0" fontId="31" fillId="0" borderId="57" xfId="0" applyFont="1" applyBorder="1" applyAlignment="1">
      <alignment horizontal="left"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8" xfId="0" applyFont="1" applyBorder="1" applyAlignment="1">
      <alignment horizontal="left"/>
    </xf>
    <xf numFmtId="0" fontId="31" fillId="0" borderId="44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31" fillId="0" borderId="45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3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51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top" wrapText="1"/>
    </xf>
    <xf numFmtId="0" fontId="31" fillId="0" borderId="36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1" fillId="0" borderId="30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left" vertical="top" wrapText="1"/>
    </xf>
    <xf numFmtId="0" fontId="0" fillId="0" borderId="60" xfId="0" applyBorder="1" applyAlignment="1">
      <alignment wrapText="1"/>
    </xf>
    <xf numFmtId="0" fontId="40" fillId="0" borderId="30" xfId="56" applyFont="1" applyFill="1" applyBorder="1" applyAlignment="1">
      <alignment horizontal="center" vertical="top" wrapText="1"/>
      <protection/>
    </xf>
    <xf numFmtId="0" fontId="40" fillId="0" borderId="31" xfId="56" applyFont="1" applyFill="1" applyBorder="1" applyAlignment="1">
      <alignment horizontal="center" vertical="top" wrapText="1"/>
      <protection/>
    </xf>
    <xf numFmtId="0" fontId="40" fillId="0" borderId="24" xfId="56" applyFont="1" applyFill="1" applyBorder="1" applyAlignment="1">
      <alignment horizontal="center" vertical="top" wrapText="1"/>
      <protection/>
    </xf>
    <xf numFmtId="0" fontId="42" fillId="0" borderId="38" xfId="0" applyNumberFormat="1" applyFont="1" applyFill="1" applyBorder="1" applyAlignment="1" applyProtection="1">
      <alignment horizontal="center" vertical="center" wrapText="1"/>
      <protection/>
    </xf>
    <xf numFmtId="0" fontId="42" fillId="0" borderId="40" xfId="0" applyNumberFormat="1" applyFont="1" applyFill="1" applyBorder="1" applyAlignment="1" applyProtection="1">
      <alignment horizontal="center" vertical="center" wrapText="1"/>
      <protection/>
    </xf>
    <xf numFmtId="0" fontId="42" fillId="0" borderId="42" xfId="0" applyNumberFormat="1" applyFont="1" applyFill="1" applyBorder="1" applyAlignment="1" applyProtection="1">
      <alignment horizontal="center" vertical="center" wrapText="1"/>
      <protection/>
    </xf>
    <xf numFmtId="0" fontId="42" fillId="0" borderId="30" xfId="0" applyNumberFormat="1" applyFont="1" applyFill="1" applyBorder="1" applyAlignment="1" applyProtection="1">
      <alignment horizontal="center" vertical="center" wrapText="1"/>
      <protection/>
    </xf>
    <xf numFmtId="0" fontId="42" fillId="0" borderId="31" xfId="0" applyNumberFormat="1" applyFont="1" applyFill="1" applyBorder="1" applyAlignment="1" applyProtection="1">
      <alignment horizontal="center" vertical="center" wrapText="1"/>
      <protection/>
    </xf>
    <xf numFmtId="0" fontId="42" fillId="0" borderId="24" xfId="0" applyNumberFormat="1" applyFont="1" applyFill="1" applyBorder="1" applyAlignment="1" applyProtection="1">
      <alignment horizontal="center" vertical="center" wrapText="1"/>
      <protection/>
    </xf>
    <xf numFmtId="0" fontId="42" fillId="0" borderId="47" xfId="0" applyNumberFormat="1" applyFont="1" applyFill="1" applyBorder="1" applyAlignment="1" applyProtection="1">
      <alignment horizontal="center" vertical="distributed" wrapText="1"/>
      <protection/>
    </xf>
    <xf numFmtId="0" fontId="42" fillId="0" borderId="0" xfId="0" applyNumberFormat="1" applyFont="1" applyFill="1" applyBorder="1" applyAlignment="1" applyProtection="1">
      <alignment horizontal="center" vertical="distributed" wrapText="1"/>
      <protection/>
    </xf>
    <xf numFmtId="0" fontId="42" fillId="0" borderId="44" xfId="0" applyNumberFormat="1" applyFont="1" applyFill="1" applyBorder="1" applyAlignment="1" applyProtection="1">
      <alignment horizontal="center" vertical="distributed" wrapText="1"/>
      <protection/>
    </xf>
    <xf numFmtId="0" fontId="42" fillId="0" borderId="30" xfId="56" applyFont="1" applyBorder="1" applyAlignment="1">
      <alignment horizontal="center" vertical="center" wrapText="1"/>
      <protection/>
    </xf>
    <xf numFmtId="0" fontId="42" fillId="0" borderId="31" xfId="56" applyFont="1" applyBorder="1" applyAlignment="1">
      <alignment horizontal="center" vertical="center" wrapText="1"/>
      <protection/>
    </xf>
    <xf numFmtId="0" fontId="42" fillId="0" borderId="24" xfId="56" applyFont="1" applyBorder="1" applyAlignment="1">
      <alignment horizontal="center" vertical="center" wrapText="1"/>
      <protection/>
    </xf>
    <xf numFmtId="0" fontId="40" fillId="0" borderId="30" xfId="56" applyFont="1" applyBorder="1" applyAlignment="1">
      <alignment horizontal="center" vertical="top" wrapText="1"/>
      <protection/>
    </xf>
    <xf numFmtId="0" fontId="40" fillId="0" borderId="31" xfId="56" applyFont="1" applyBorder="1" applyAlignment="1">
      <alignment horizontal="center" vertical="top" wrapText="1"/>
      <protection/>
    </xf>
    <xf numFmtId="0" fontId="40" fillId="0" borderId="24" xfId="56" applyFont="1" applyBorder="1" applyAlignment="1">
      <alignment horizontal="center" vertical="top" wrapText="1"/>
      <protection/>
    </xf>
    <xf numFmtId="0" fontId="42" fillId="0" borderId="0" xfId="56" applyFont="1" applyBorder="1" applyAlignment="1">
      <alignment horizontal="right"/>
      <protection/>
    </xf>
    <xf numFmtId="0" fontId="42" fillId="0" borderId="44" xfId="56" applyFont="1" applyBorder="1" applyAlignment="1">
      <alignment horizontal="right"/>
      <protection/>
    </xf>
    <xf numFmtId="0" fontId="3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2" fillId="0" borderId="38" xfId="56" applyFont="1" applyBorder="1" applyAlignment="1">
      <alignment horizontal="center" vertical="center" wrapText="1"/>
      <protection/>
    </xf>
    <xf numFmtId="0" fontId="42" fillId="0" borderId="40" xfId="56" applyFont="1" applyBorder="1" applyAlignment="1">
      <alignment horizontal="center" vertical="center" wrapText="1"/>
      <protection/>
    </xf>
    <xf numFmtId="0" fontId="42" fillId="0" borderId="42" xfId="56" applyFont="1" applyBorder="1" applyAlignment="1">
      <alignment horizontal="center" vertical="center" wrapText="1"/>
      <protection/>
    </xf>
    <xf numFmtId="0" fontId="40" fillId="0" borderId="38" xfId="56" applyFont="1" applyBorder="1" applyAlignment="1">
      <alignment horizontal="center" vertical="center" wrapText="1"/>
      <protection/>
    </xf>
    <xf numFmtId="0" fontId="40" fillId="0" borderId="40" xfId="56" applyFont="1" applyBorder="1" applyAlignment="1">
      <alignment horizontal="center" vertical="center" wrapText="1"/>
      <protection/>
    </xf>
    <xf numFmtId="0" fontId="40" fillId="0" borderId="42" xfId="56" applyFont="1" applyBorder="1" applyAlignment="1">
      <alignment horizontal="center" vertical="center" wrapText="1"/>
      <protection/>
    </xf>
    <xf numFmtId="0" fontId="40" fillId="0" borderId="38" xfId="56" applyFont="1" applyFill="1" applyBorder="1" applyAlignment="1">
      <alignment horizontal="center" vertical="center" wrapText="1"/>
      <protection/>
    </xf>
    <xf numFmtId="0" fontId="40" fillId="0" borderId="40" xfId="56" applyFont="1" applyFill="1" applyBorder="1" applyAlignment="1">
      <alignment horizontal="center" vertical="center" wrapText="1"/>
      <protection/>
    </xf>
    <xf numFmtId="0" fontId="40" fillId="0" borderId="42" xfId="56" applyFont="1" applyFill="1" applyBorder="1" applyAlignment="1">
      <alignment horizontal="center" vertical="center" wrapText="1"/>
      <protection/>
    </xf>
    <xf numFmtId="0" fontId="42" fillId="0" borderId="38" xfId="0" applyNumberFormat="1" applyFont="1" applyFill="1" applyBorder="1" applyAlignment="1" applyProtection="1">
      <alignment horizontal="center" vertical="distributed" wrapText="1"/>
      <protection/>
    </xf>
    <xf numFmtId="0" fontId="42" fillId="0" borderId="40" xfId="0" applyNumberFormat="1" applyFont="1" applyFill="1" applyBorder="1" applyAlignment="1" applyProtection="1">
      <alignment horizontal="center" vertical="distributed" wrapText="1"/>
      <protection/>
    </xf>
    <xf numFmtId="0" fontId="42" fillId="0" borderId="42" xfId="0" applyNumberFormat="1" applyFont="1" applyFill="1" applyBorder="1" applyAlignment="1" applyProtection="1">
      <alignment horizontal="center" vertical="distributed" wrapText="1"/>
      <protection/>
    </xf>
  </cellXfs>
  <cellStyles count="54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Реш.бюд.-2015г" xfId="56"/>
    <cellStyle name="Обычный_Реш.бюд.2017г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="75" zoomScaleNormal="75" workbookViewId="0" topLeftCell="A91">
      <selection activeCell="E66" sqref="E66"/>
    </sheetView>
  </sheetViews>
  <sheetFormatPr defaultColWidth="9.00390625" defaultRowHeight="12.75"/>
  <cols>
    <col min="1" max="1" width="11.125" style="0" customWidth="1"/>
    <col min="2" max="2" width="51.00390625" style="448" customWidth="1"/>
    <col min="3" max="3" width="16.875" style="448" customWidth="1"/>
    <col min="4" max="4" width="13.875" style="47" customWidth="1"/>
    <col min="5" max="5" width="11.00390625" style="47" bestFit="1" customWidth="1"/>
    <col min="6" max="6" width="12.375" style="47" customWidth="1"/>
    <col min="7" max="7" width="12.125" style="47" customWidth="1"/>
  </cols>
  <sheetData>
    <row r="1" spans="3:6" ht="15.75">
      <c r="C1" s="449"/>
      <c r="D1" s="385"/>
      <c r="E1" s="385"/>
      <c r="F1" s="49" t="s">
        <v>418</v>
      </c>
    </row>
    <row r="2" spans="3:6" ht="15.75">
      <c r="C2" s="526" t="s">
        <v>117</v>
      </c>
      <c r="D2" s="526"/>
      <c r="E2" s="526"/>
      <c r="F2" s="526"/>
    </row>
    <row r="3" spans="3:6" ht="15">
      <c r="C3" s="449"/>
      <c r="D3" s="385"/>
      <c r="E3" s="531" t="s">
        <v>616</v>
      </c>
      <c r="F3" s="531"/>
    </row>
    <row r="4" ht="12.75">
      <c r="D4" s="450"/>
    </row>
    <row r="5" spans="1:7" ht="18.75">
      <c r="A5" s="527" t="s">
        <v>1302</v>
      </c>
      <c r="B5" s="527"/>
      <c r="C5" s="527"/>
      <c r="D5" s="527"/>
      <c r="E5" s="527"/>
      <c r="F5" s="527"/>
      <c r="G5" s="527"/>
    </row>
    <row r="6" ht="5.25" customHeight="1">
      <c r="D6" s="451"/>
    </row>
    <row r="7" ht="15.75">
      <c r="F7" s="386" t="s">
        <v>1303</v>
      </c>
    </row>
    <row r="8" spans="1:6" ht="20.25" customHeight="1">
      <c r="A8" s="528" t="s">
        <v>288</v>
      </c>
      <c r="B8" s="528" t="s">
        <v>1304</v>
      </c>
      <c r="C8" s="529" t="s">
        <v>1087</v>
      </c>
      <c r="D8" s="529" t="s">
        <v>644</v>
      </c>
      <c r="E8" s="528" t="s">
        <v>978</v>
      </c>
      <c r="F8" s="528"/>
    </row>
    <row r="9" spans="1:6" ht="60" customHeight="1">
      <c r="A9" s="528"/>
      <c r="B9" s="528"/>
      <c r="C9" s="530"/>
      <c r="D9" s="530"/>
      <c r="E9" s="402" t="s">
        <v>1086</v>
      </c>
      <c r="F9" s="452" t="s">
        <v>1085</v>
      </c>
    </row>
    <row r="10" spans="1:6" ht="13.5" customHeight="1">
      <c r="A10" s="453">
        <v>1</v>
      </c>
      <c r="B10" s="454">
        <v>2</v>
      </c>
      <c r="C10" s="453">
        <v>6</v>
      </c>
      <c r="D10" s="453">
        <v>3</v>
      </c>
      <c r="E10" s="453">
        <v>4</v>
      </c>
      <c r="F10" s="453">
        <v>5</v>
      </c>
    </row>
    <row r="11" spans="1:6" s="457" customFormat="1" ht="15.75">
      <c r="A11" s="454">
        <v>10000000</v>
      </c>
      <c r="B11" s="455" t="s">
        <v>1305</v>
      </c>
      <c r="C11" s="456">
        <f>C12+C22+C16+C28</f>
        <v>488918</v>
      </c>
      <c r="D11" s="456">
        <f>D12+D22+D16+D28</f>
        <v>488718</v>
      </c>
      <c r="E11" s="456">
        <f>E12+E22+E16+E28</f>
        <v>200</v>
      </c>
      <c r="F11" s="456">
        <f>F12+F22+F16+F28</f>
        <v>0</v>
      </c>
    </row>
    <row r="12" spans="1:6" s="457" customFormat="1" ht="31.5">
      <c r="A12" s="454">
        <v>11000000</v>
      </c>
      <c r="B12" s="455" t="s">
        <v>1306</v>
      </c>
      <c r="C12" s="458">
        <f aca="true" t="shared" si="0" ref="C12:C19">D12+E12</f>
        <v>350840.2</v>
      </c>
      <c r="D12" s="458">
        <f>SUM(D13:D14)</f>
        <v>350840.2</v>
      </c>
      <c r="E12" s="459"/>
      <c r="F12" s="456"/>
    </row>
    <row r="13" spans="1:6" s="464" customFormat="1" ht="15.75">
      <c r="A13" s="460">
        <v>11010000</v>
      </c>
      <c r="B13" s="461" t="s">
        <v>437</v>
      </c>
      <c r="C13" s="462">
        <f t="shared" si="0"/>
        <v>350698.2</v>
      </c>
      <c r="D13" s="462">
        <v>350698.2</v>
      </c>
      <c r="E13" s="462"/>
      <c r="F13" s="463"/>
    </row>
    <row r="14" spans="1:6" s="464" customFormat="1" ht="15.75">
      <c r="A14" s="460">
        <v>11020000</v>
      </c>
      <c r="B14" s="461" t="s">
        <v>438</v>
      </c>
      <c r="C14" s="462">
        <f t="shared" si="0"/>
        <v>142</v>
      </c>
      <c r="D14" s="462">
        <f>D15</f>
        <v>142</v>
      </c>
      <c r="E14" s="462"/>
      <c r="F14" s="462"/>
    </row>
    <row r="15" spans="1:6" s="468" customFormat="1" ht="31.5">
      <c r="A15" s="465">
        <v>11020200</v>
      </c>
      <c r="B15" s="466" t="s">
        <v>439</v>
      </c>
      <c r="C15" s="467">
        <f t="shared" si="0"/>
        <v>142</v>
      </c>
      <c r="D15" s="467">
        <v>142</v>
      </c>
      <c r="E15" s="467"/>
      <c r="F15" s="467"/>
    </row>
    <row r="16" spans="1:6" s="457" customFormat="1" ht="15.75">
      <c r="A16" s="454">
        <v>14000000</v>
      </c>
      <c r="B16" s="455" t="s">
        <v>420</v>
      </c>
      <c r="C16" s="458">
        <f t="shared" si="0"/>
        <v>30220</v>
      </c>
      <c r="D16" s="458">
        <f>D17+D18+D19</f>
        <v>30220</v>
      </c>
      <c r="E16" s="458"/>
      <c r="F16" s="458"/>
    </row>
    <row r="17" spans="1:6" s="457" customFormat="1" ht="31.5">
      <c r="A17" s="460">
        <v>14020000</v>
      </c>
      <c r="B17" s="461" t="s">
        <v>421</v>
      </c>
      <c r="C17" s="462">
        <f t="shared" si="0"/>
        <v>4475</v>
      </c>
      <c r="D17" s="462">
        <v>4475</v>
      </c>
      <c r="E17" s="462"/>
      <c r="F17" s="462"/>
    </row>
    <row r="18" spans="1:6" s="457" customFormat="1" ht="47.25">
      <c r="A18" s="460">
        <v>14030000</v>
      </c>
      <c r="B18" s="461" t="s">
        <v>422</v>
      </c>
      <c r="C18" s="462">
        <f t="shared" si="0"/>
        <v>19034</v>
      </c>
      <c r="D18" s="462">
        <v>19034</v>
      </c>
      <c r="E18" s="462"/>
      <c r="F18" s="462"/>
    </row>
    <row r="19" spans="1:6" s="464" customFormat="1" ht="47.25">
      <c r="A19" s="460">
        <v>14040000</v>
      </c>
      <c r="B19" s="461" t="s">
        <v>423</v>
      </c>
      <c r="C19" s="462">
        <f t="shared" si="0"/>
        <v>6711</v>
      </c>
      <c r="D19" s="462">
        <v>6711</v>
      </c>
      <c r="E19" s="462"/>
      <c r="F19" s="463"/>
    </row>
    <row r="20" spans="1:6" s="464" customFormat="1" ht="15.75" hidden="1">
      <c r="A20" s="460"/>
      <c r="B20" s="461"/>
      <c r="C20" s="469"/>
      <c r="D20" s="469"/>
      <c r="E20" s="469"/>
      <c r="F20" s="463"/>
    </row>
    <row r="21" spans="1:6" s="464" customFormat="1" ht="15.75" hidden="1">
      <c r="A21" s="460"/>
      <c r="B21" s="461"/>
      <c r="C21" s="469"/>
      <c r="D21" s="469"/>
      <c r="E21" s="469"/>
      <c r="F21" s="463"/>
    </row>
    <row r="22" spans="1:6" s="457" customFormat="1" ht="15.75">
      <c r="A22" s="454">
        <v>18000000</v>
      </c>
      <c r="B22" s="455" t="s">
        <v>424</v>
      </c>
      <c r="C22" s="458">
        <f aca="true" t="shared" si="1" ref="C22:C29">D22+E22</f>
        <v>107657.8</v>
      </c>
      <c r="D22" s="458">
        <f>SUM(D23:D25)</f>
        <v>107657.8</v>
      </c>
      <c r="E22" s="458"/>
      <c r="F22" s="458"/>
    </row>
    <row r="23" spans="1:6" s="464" customFormat="1" ht="15.75">
      <c r="A23" s="460">
        <v>18010000</v>
      </c>
      <c r="B23" s="461" t="s">
        <v>425</v>
      </c>
      <c r="C23" s="462">
        <f t="shared" si="1"/>
        <v>43373.3</v>
      </c>
      <c r="D23" s="462">
        <v>43373.3</v>
      </c>
      <c r="E23" s="462"/>
      <c r="F23" s="462"/>
    </row>
    <row r="24" spans="1:6" s="464" customFormat="1" ht="15.75">
      <c r="A24" s="460">
        <v>18030000</v>
      </c>
      <c r="B24" s="461" t="s">
        <v>426</v>
      </c>
      <c r="C24" s="462">
        <f t="shared" si="1"/>
        <v>45</v>
      </c>
      <c r="D24" s="462">
        <v>45</v>
      </c>
      <c r="E24" s="462"/>
      <c r="F24" s="462"/>
    </row>
    <row r="25" spans="1:6" s="464" customFormat="1" ht="15.75">
      <c r="A25" s="460">
        <v>18050000</v>
      </c>
      <c r="B25" s="461" t="s">
        <v>427</v>
      </c>
      <c r="C25" s="462">
        <f t="shared" si="1"/>
        <v>64239.5</v>
      </c>
      <c r="D25" s="462">
        <v>64239.5</v>
      </c>
      <c r="E25" s="462"/>
      <c r="F25" s="462"/>
    </row>
    <row r="26" spans="1:6" s="464" customFormat="1" ht="15.75" hidden="1">
      <c r="A26" s="460">
        <v>18010500</v>
      </c>
      <c r="B26" s="461" t="s">
        <v>428</v>
      </c>
      <c r="C26" s="469">
        <f t="shared" si="1"/>
        <v>0</v>
      </c>
      <c r="D26" s="469"/>
      <c r="E26" s="469"/>
      <c r="F26" s="463"/>
    </row>
    <row r="27" spans="1:6" s="464" customFormat="1" ht="15.75" hidden="1">
      <c r="A27" s="460">
        <v>18011000</v>
      </c>
      <c r="B27" s="461" t="s">
        <v>429</v>
      </c>
      <c r="C27" s="469">
        <f t="shared" si="1"/>
        <v>0</v>
      </c>
      <c r="D27" s="469"/>
      <c r="E27" s="469"/>
      <c r="F27" s="463"/>
    </row>
    <row r="28" spans="1:6" s="457" customFormat="1" ht="15.75">
      <c r="A28" s="454">
        <v>19000000</v>
      </c>
      <c r="B28" s="455" t="s">
        <v>430</v>
      </c>
      <c r="C28" s="458">
        <f t="shared" si="1"/>
        <v>200</v>
      </c>
      <c r="D28" s="458"/>
      <c r="E28" s="458">
        <f>E29</f>
        <v>200</v>
      </c>
      <c r="F28" s="456"/>
    </row>
    <row r="29" spans="1:6" s="464" customFormat="1" ht="15.75">
      <c r="A29" s="460">
        <v>19010000</v>
      </c>
      <c r="B29" s="461" t="s">
        <v>431</v>
      </c>
      <c r="C29" s="462">
        <f t="shared" si="1"/>
        <v>200</v>
      </c>
      <c r="D29" s="462"/>
      <c r="E29" s="462">
        <v>200</v>
      </c>
      <c r="F29" s="463"/>
    </row>
    <row r="30" spans="1:6" s="457" customFormat="1" ht="15.75">
      <c r="A30" s="454">
        <v>200000000</v>
      </c>
      <c r="B30" s="455" t="s">
        <v>432</v>
      </c>
      <c r="C30" s="458">
        <f>C31+C36+C41+C45</f>
        <v>25313.9</v>
      </c>
      <c r="D30" s="458">
        <f>D31+D36+D41+D45</f>
        <v>7653</v>
      </c>
      <c r="E30" s="458">
        <f>E31+E36+E41+E45</f>
        <v>17660.9</v>
      </c>
      <c r="F30" s="456"/>
    </row>
    <row r="31" spans="1:6" s="457" customFormat="1" ht="31.5">
      <c r="A31" s="454">
        <v>21000000</v>
      </c>
      <c r="B31" s="455" t="s">
        <v>433</v>
      </c>
      <c r="C31" s="458">
        <f>C32+C34+C35</f>
        <v>700</v>
      </c>
      <c r="D31" s="458">
        <f>D32+D34+D35</f>
        <v>700</v>
      </c>
      <c r="E31" s="458"/>
      <c r="F31" s="456"/>
    </row>
    <row r="32" spans="1:6" s="464" customFormat="1" ht="94.5" hidden="1">
      <c r="A32" s="460">
        <v>21010000</v>
      </c>
      <c r="B32" s="461" t="s">
        <v>453</v>
      </c>
      <c r="C32" s="462">
        <f>D32+E32</f>
        <v>0</v>
      </c>
      <c r="D32" s="470">
        <f>D33</f>
        <v>0</v>
      </c>
      <c r="E32" s="470"/>
      <c r="F32" s="471"/>
    </row>
    <row r="33" spans="1:6" s="464" customFormat="1" ht="47.25" hidden="1">
      <c r="A33" s="460">
        <v>21010300</v>
      </c>
      <c r="B33" s="461" t="s">
        <v>454</v>
      </c>
      <c r="C33" s="462">
        <f>D33+E33</f>
        <v>0</v>
      </c>
      <c r="D33" s="470"/>
      <c r="E33" s="470"/>
      <c r="F33" s="471"/>
    </row>
    <row r="34" spans="1:6" s="464" customFormat="1" ht="31.5" hidden="1">
      <c r="A34" s="460">
        <v>21050000</v>
      </c>
      <c r="B34" s="461" t="s">
        <v>455</v>
      </c>
      <c r="C34" s="462">
        <f>D34+E34</f>
        <v>0</v>
      </c>
      <c r="D34" s="470"/>
      <c r="E34" s="470"/>
      <c r="F34" s="471"/>
    </row>
    <row r="35" spans="1:6" s="464" customFormat="1" ht="15.75">
      <c r="A35" s="460">
        <v>21080000</v>
      </c>
      <c r="B35" s="461" t="s">
        <v>456</v>
      </c>
      <c r="C35" s="462">
        <f>D35+E35</f>
        <v>700</v>
      </c>
      <c r="D35" s="470">
        <v>700</v>
      </c>
      <c r="E35" s="470"/>
      <c r="F35" s="471"/>
    </row>
    <row r="36" spans="1:6" s="457" customFormat="1" ht="31.5">
      <c r="A36" s="454">
        <v>22000000</v>
      </c>
      <c r="B36" s="455" t="s">
        <v>457</v>
      </c>
      <c r="C36" s="472">
        <f>C37+C38+C40</f>
        <v>6188</v>
      </c>
      <c r="D36" s="472">
        <f>D37+D38+D40</f>
        <v>6188</v>
      </c>
      <c r="E36" s="472"/>
      <c r="F36" s="473"/>
    </row>
    <row r="37" spans="1:6" s="464" customFormat="1" ht="15.75">
      <c r="A37" s="460">
        <v>22010000</v>
      </c>
      <c r="B37" s="461" t="s">
        <v>588</v>
      </c>
      <c r="C37" s="462">
        <f>D37+E37</f>
        <v>3710</v>
      </c>
      <c r="D37" s="470">
        <v>3710</v>
      </c>
      <c r="E37" s="470"/>
      <c r="F37" s="471"/>
    </row>
    <row r="38" spans="1:6" s="464" customFormat="1" ht="47.25">
      <c r="A38" s="460">
        <v>22080000</v>
      </c>
      <c r="B38" s="461" t="s">
        <v>589</v>
      </c>
      <c r="C38" s="462">
        <f>D38+E38</f>
        <v>2268</v>
      </c>
      <c r="D38" s="470">
        <f>D39</f>
        <v>2268</v>
      </c>
      <c r="E38" s="470"/>
      <c r="F38" s="471"/>
    </row>
    <row r="39" spans="1:6" s="468" customFormat="1" ht="63">
      <c r="A39" s="465">
        <v>22080400</v>
      </c>
      <c r="B39" s="466" t="s">
        <v>590</v>
      </c>
      <c r="C39" s="467">
        <f>D39+E39</f>
        <v>2268</v>
      </c>
      <c r="D39" s="474">
        <v>2268</v>
      </c>
      <c r="E39" s="474"/>
      <c r="F39" s="475"/>
    </row>
    <row r="40" spans="1:6" s="464" customFormat="1" ht="15.75">
      <c r="A40" s="460">
        <v>22090000</v>
      </c>
      <c r="B40" s="461" t="s">
        <v>591</v>
      </c>
      <c r="C40" s="462">
        <f>D40+E40</f>
        <v>210</v>
      </c>
      <c r="D40" s="470">
        <v>210</v>
      </c>
      <c r="E40" s="470"/>
      <c r="F40" s="471"/>
    </row>
    <row r="41" spans="1:6" s="457" customFormat="1" ht="15.75">
      <c r="A41" s="454">
        <v>24000000</v>
      </c>
      <c r="B41" s="455" t="s">
        <v>592</v>
      </c>
      <c r="C41" s="472">
        <f>C42+C44</f>
        <v>935</v>
      </c>
      <c r="D41" s="472">
        <f>D42+D44</f>
        <v>765</v>
      </c>
      <c r="E41" s="472">
        <f>E42+E44</f>
        <v>170</v>
      </c>
      <c r="F41" s="472">
        <f>F42+F44</f>
        <v>170</v>
      </c>
    </row>
    <row r="42" spans="1:6" s="464" customFormat="1" ht="15.75">
      <c r="A42" s="460">
        <v>24060000</v>
      </c>
      <c r="B42" s="476" t="s">
        <v>456</v>
      </c>
      <c r="C42" s="470">
        <f>C43</f>
        <v>765</v>
      </c>
      <c r="D42" s="470">
        <f>D43</f>
        <v>765</v>
      </c>
      <c r="E42" s="470"/>
      <c r="F42" s="471"/>
    </row>
    <row r="43" spans="1:6" s="468" customFormat="1" ht="15.75">
      <c r="A43" s="465">
        <v>24060300</v>
      </c>
      <c r="B43" s="477" t="s">
        <v>456</v>
      </c>
      <c r="C43" s="462">
        <f>D43+E43</f>
        <v>765</v>
      </c>
      <c r="D43" s="470">
        <v>765</v>
      </c>
      <c r="E43" s="470"/>
      <c r="F43" s="475"/>
    </row>
    <row r="44" spans="1:6" s="468" customFormat="1" ht="31.5">
      <c r="A44" s="460">
        <v>24170000</v>
      </c>
      <c r="B44" s="461" t="s">
        <v>593</v>
      </c>
      <c r="C44" s="462">
        <f>D44+E44</f>
        <v>170</v>
      </c>
      <c r="D44" s="470"/>
      <c r="E44" s="470">
        <v>170</v>
      </c>
      <c r="F44" s="470">
        <v>170</v>
      </c>
    </row>
    <row r="45" spans="1:6" s="457" customFormat="1" ht="15.75">
      <c r="A45" s="454">
        <v>25000000</v>
      </c>
      <c r="B45" s="455" t="s">
        <v>594</v>
      </c>
      <c r="C45" s="458">
        <f>D45+E45</f>
        <v>17490.9</v>
      </c>
      <c r="D45" s="472"/>
      <c r="E45" s="458">
        <v>17490.9</v>
      </c>
      <c r="F45" s="473"/>
    </row>
    <row r="46" spans="1:6" s="457" customFormat="1" ht="15.75">
      <c r="A46" s="454">
        <v>30000000</v>
      </c>
      <c r="B46" s="455" t="s">
        <v>595</v>
      </c>
      <c r="C46" s="472">
        <f>C47+C51</f>
        <v>2106.5</v>
      </c>
      <c r="D46" s="472">
        <f>D47+D51</f>
        <v>10</v>
      </c>
      <c r="E46" s="472">
        <f>E47+E51</f>
        <v>2096.5</v>
      </c>
      <c r="F46" s="473">
        <f>F47+F51</f>
        <v>2096.5</v>
      </c>
    </row>
    <row r="47" spans="1:6" s="457" customFormat="1" ht="15.75">
      <c r="A47" s="478">
        <v>31000000</v>
      </c>
      <c r="B47" s="455" t="s">
        <v>596</v>
      </c>
      <c r="C47" s="458">
        <f aca="true" t="shared" si="2" ref="C47:C55">D47+E47</f>
        <v>510</v>
      </c>
      <c r="D47" s="472">
        <f>D48+D50</f>
        <v>10</v>
      </c>
      <c r="E47" s="472">
        <f>E48+E50</f>
        <v>500</v>
      </c>
      <c r="F47" s="473">
        <f>F48+F50</f>
        <v>500</v>
      </c>
    </row>
    <row r="48" spans="1:6" s="464" customFormat="1" ht="78.75">
      <c r="A48" s="479">
        <v>31010000</v>
      </c>
      <c r="B48" s="461" t="s">
        <v>600</v>
      </c>
      <c r="C48" s="462">
        <f t="shared" si="2"/>
        <v>10</v>
      </c>
      <c r="D48" s="470">
        <f>D49</f>
        <v>10</v>
      </c>
      <c r="E48" s="470">
        <f>E49</f>
        <v>0</v>
      </c>
      <c r="F48" s="470">
        <f>F49</f>
        <v>0</v>
      </c>
    </row>
    <row r="49" spans="1:6" s="468" customFormat="1" ht="78.75">
      <c r="A49" s="480">
        <v>31010200</v>
      </c>
      <c r="B49" s="466" t="s">
        <v>601</v>
      </c>
      <c r="C49" s="467">
        <f t="shared" si="2"/>
        <v>10</v>
      </c>
      <c r="D49" s="474">
        <v>10</v>
      </c>
      <c r="E49" s="474"/>
      <c r="F49" s="475"/>
    </row>
    <row r="50" spans="1:6" s="464" customFormat="1" ht="47.25">
      <c r="A50" s="460">
        <v>31030000</v>
      </c>
      <c r="B50" s="461" t="s">
        <v>562</v>
      </c>
      <c r="C50" s="462">
        <f t="shared" si="2"/>
        <v>500</v>
      </c>
      <c r="D50" s="470"/>
      <c r="E50" s="470">
        <v>500</v>
      </c>
      <c r="F50" s="470">
        <f>E50</f>
        <v>500</v>
      </c>
    </row>
    <row r="51" spans="1:6" s="482" customFormat="1" ht="31.5">
      <c r="A51" s="481">
        <v>33000000</v>
      </c>
      <c r="B51" s="73" t="s">
        <v>563</v>
      </c>
      <c r="C51" s="458">
        <f t="shared" si="2"/>
        <v>1596.5</v>
      </c>
      <c r="D51" s="472"/>
      <c r="E51" s="472">
        <f>E52</f>
        <v>1596.5</v>
      </c>
      <c r="F51" s="472">
        <f>F52</f>
        <v>1596.5</v>
      </c>
    </row>
    <row r="52" spans="1:6" s="484" customFormat="1" ht="15.75">
      <c r="A52" s="483">
        <v>33010000</v>
      </c>
      <c r="B52" s="75" t="s">
        <v>564</v>
      </c>
      <c r="C52" s="462">
        <f t="shared" si="2"/>
        <v>1596.5</v>
      </c>
      <c r="D52" s="470"/>
      <c r="E52" s="470">
        <v>1596.5</v>
      </c>
      <c r="F52" s="470">
        <f>E52</f>
        <v>1596.5</v>
      </c>
    </row>
    <row r="53" spans="1:6" s="457" customFormat="1" ht="12.75" customHeight="1">
      <c r="A53" s="454">
        <v>50000000</v>
      </c>
      <c r="B53" s="455" t="s">
        <v>565</v>
      </c>
      <c r="C53" s="458">
        <f t="shared" si="2"/>
        <v>8.5</v>
      </c>
      <c r="D53" s="472"/>
      <c r="E53" s="472">
        <f>E54</f>
        <v>8.5</v>
      </c>
      <c r="F53" s="473"/>
    </row>
    <row r="54" spans="1:6" s="464" customFormat="1" ht="66" customHeight="1">
      <c r="A54" s="460">
        <v>50110000</v>
      </c>
      <c r="B54" s="461" t="s">
        <v>566</v>
      </c>
      <c r="C54" s="462">
        <f t="shared" si="2"/>
        <v>8.5</v>
      </c>
      <c r="D54" s="470"/>
      <c r="E54" s="470">
        <v>8.5</v>
      </c>
      <c r="F54" s="471"/>
    </row>
    <row r="55" spans="1:6" s="457" customFormat="1" ht="31.5">
      <c r="A55" s="454"/>
      <c r="B55" s="455" t="s">
        <v>567</v>
      </c>
      <c r="C55" s="472">
        <f t="shared" si="2"/>
        <v>516346.9</v>
      </c>
      <c r="D55" s="472">
        <f>D11+D30+D46+D53</f>
        <v>496381</v>
      </c>
      <c r="E55" s="472">
        <f>E11+E30+E46+E53</f>
        <v>19965.9</v>
      </c>
      <c r="F55" s="473">
        <f>F11+F30+F46+F53+F41</f>
        <v>2266.5</v>
      </c>
    </row>
    <row r="56" spans="1:6" s="457" customFormat="1" ht="15.75">
      <c r="A56" s="454">
        <v>40000000</v>
      </c>
      <c r="B56" s="455" t="s">
        <v>568</v>
      </c>
      <c r="C56" s="472">
        <f>C57</f>
        <v>693059.1000000001</v>
      </c>
      <c r="D56" s="472">
        <f>D57</f>
        <v>669861.4000000001</v>
      </c>
      <c r="E56" s="472">
        <f>E57</f>
        <v>23197.7</v>
      </c>
      <c r="F56" s="473">
        <f>F57</f>
        <v>0</v>
      </c>
    </row>
    <row r="57" spans="1:6" s="457" customFormat="1" ht="15.75">
      <c r="A57" s="454">
        <v>41000000</v>
      </c>
      <c r="B57" s="455" t="s">
        <v>569</v>
      </c>
      <c r="C57" s="472">
        <f>C58+C61+C82+C78</f>
        <v>693059.1000000001</v>
      </c>
      <c r="D57" s="472">
        <f>D58+D61+D82+D78</f>
        <v>669861.4000000001</v>
      </c>
      <c r="E57" s="472">
        <f>E58+E61+E82+E78</f>
        <v>23197.7</v>
      </c>
      <c r="F57" s="472">
        <f>F58+F61+F82+F78</f>
        <v>0</v>
      </c>
    </row>
    <row r="58" spans="1:6" s="464" customFormat="1" ht="15.75">
      <c r="A58" s="454">
        <v>41020000</v>
      </c>
      <c r="B58" s="455" t="s">
        <v>570</v>
      </c>
      <c r="C58" s="472">
        <f>SUM(C59:C60)</f>
        <v>49230.4</v>
      </c>
      <c r="D58" s="472">
        <f>SUM(D59:D60)</f>
        <v>49230.4</v>
      </c>
      <c r="E58" s="472">
        <f>SUM(E59:E60)</f>
        <v>0</v>
      </c>
      <c r="F58" s="472">
        <f>SUM(F59:F60)</f>
        <v>0</v>
      </c>
    </row>
    <row r="59" spans="1:6" s="484" customFormat="1" ht="15.75">
      <c r="A59" s="483">
        <v>41020100</v>
      </c>
      <c r="B59" s="75" t="s">
        <v>571</v>
      </c>
      <c r="C59" s="462">
        <f>D59+E59</f>
        <v>49230.4</v>
      </c>
      <c r="D59" s="470">
        <v>49230.4</v>
      </c>
      <c r="E59" s="470"/>
      <c r="F59" s="470"/>
    </row>
    <row r="60" spans="1:6" s="464" customFormat="1" ht="15.75">
      <c r="A60" s="460">
        <v>41020600</v>
      </c>
      <c r="B60" s="461" t="s">
        <v>572</v>
      </c>
      <c r="C60" s="462">
        <f>D60+E60</f>
        <v>0</v>
      </c>
      <c r="D60" s="470"/>
      <c r="E60" s="470"/>
      <c r="F60" s="470"/>
    </row>
    <row r="61" spans="1:6" s="464" customFormat="1" ht="31.5">
      <c r="A61" s="454">
        <v>41030000</v>
      </c>
      <c r="B61" s="455" t="s">
        <v>573</v>
      </c>
      <c r="C61" s="472">
        <f>SUM(C66:C77)</f>
        <v>249785.80000000002</v>
      </c>
      <c r="D61" s="472">
        <f>SUM(D66:D77)</f>
        <v>226588.1</v>
      </c>
      <c r="E61" s="472">
        <f>SUM(E66:E77)</f>
        <v>23197.7</v>
      </c>
      <c r="F61" s="472">
        <f>SUM(F66:F77)</f>
        <v>0</v>
      </c>
    </row>
    <row r="62" spans="1:6" s="464" customFormat="1" ht="80.25" customHeight="1" hidden="1">
      <c r="A62" s="460">
        <v>41030600</v>
      </c>
      <c r="B62" s="461" t="s">
        <v>623</v>
      </c>
      <c r="C62" s="469">
        <f aca="true" t="shared" si="3" ref="C62:C77">D62+E62</f>
        <v>0</v>
      </c>
      <c r="D62" s="485"/>
      <c r="E62" s="485"/>
      <c r="F62" s="471"/>
    </row>
    <row r="63" spans="1:6" s="464" customFormat="1" ht="93.75" customHeight="1" hidden="1">
      <c r="A63" s="460">
        <v>41030800</v>
      </c>
      <c r="B63" s="461" t="s">
        <v>494</v>
      </c>
      <c r="C63" s="469">
        <f t="shared" si="3"/>
        <v>0</v>
      </c>
      <c r="D63" s="485"/>
      <c r="E63" s="485"/>
      <c r="F63" s="471"/>
    </row>
    <row r="64" spans="1:6" s="464" customFormat="1" ht="94.5" hidden="1">
      <c r="A64" s="460">
        <v>41030900</v>
      </c>
      <c r="B64" s="461" t="s">
        <v>725</v>
      </c>
      <c r="C64" s="469">
        <f t="shared" si="3"/>
        <v>0</v>
      </c>
      <c r="D64" s="485"/>
      <c r="E64" s="485"/>
      <c r="F64" s="471"/>
    </row>
    <row r="65" spans="1:6" s="464" customFormat="1" ht="63" hidden="1">
      <c r="A65" s="460">
        <v>41031000</v>
      </c>
      <c r="B65" s="461" t="s">
        <v>787</v>
      </c>
      <c r="C65" s="469">
        <f t="shared" si="3"/>
        <v>0</v>
      </c>
      <c r="D65" s="485"/>
      <c r="E65" s="485"/>
      <c r="F65" s="471"/>
    </row>
    <row r="66" spans="1:6" s="464" customFormat="1" ht="67.5" customHeight="1">
      <c r="A66" s="460">
        <v>41031400</v>
      </c>
      <c r="B66" s="461" t="s">
        <v>759</v>
      </c>
      <c r="C66" s="462">
        <f t="shared" si="3"/>
        <v>27837.300000000003</v>
      </c>
      <c r="D66" s="470">
        <v>4639.6</v>
      </c>
      <c r="E66" s="470">
        <v>23197.7</v>
      </c>
      <c r="F66" s="470"/>
    </row>
    <row r="67" spans="1:6" s="464" customFormat="1" ht="31.5">
      <c r="A67" s="460">
        <v>41033900</v>
      </c>
      <c r="B67" s="461" t="s">
        <v>760</v>
      </c>
      <c r="C67" s="462">
        <f t="shared" si="3"/>
        <v>125584.3</v>
      </c>
      <c r="D67" s="470">
        <v>125584.3</v>
      </c>
      <c r="E67" s="470"/>
      <c r="F67" s="470"/>
    </row>
    <row r="68" spans="1:6" s="464" customFormat="1" ht="31.5">
      <c r="A68" s="460">
        <v>41034200</v>
      </c>
      <c r="B68" s="461" t="s">
        <v>761</v>
      </c>
      <c r="C68" s="462">
        <f t="shared" si="3"/>
        <v>85509.8</v>
      </c>
      <c r="D68" s="470">
        <v>85509.8</v>
      </c>
      <c r="E68" s="470"/>
      <c r="F68" s="470"/>
    </row>
    <row r="69" spans="1:6" s="464" customFormat="1" ht="63" hidden="1">
      <c r="A69" s="460">
        <v>41037200</v>
      </c>
      <c r="B69" s="461" t="s">
        <v>762</v>
      </c>
      <c r="C69" s="469">
        <f t="shared" si="3"/>
        <v>0</v>
      </c>
      <c r="D69" s="485"/>
      <c r="E69" s="485"/>
      <c r="F69" s="471"/>
    </row>
    <row r="70" spans="1:6" s="464" customFormat="1" ht="47.25" hidden="1">
      <c r="A70" s="460">
        <v>41035300</v>
      </c>
      <c r="B70" s="461" t="s">
        <v>752</v>
      </c>
      <c r="C70" s="469">
        <f t="shared" si="3"/>
        <v>0</v>
      </c>
      <c r="D70" s="485"/>
      <c r="E70" s="485"/>
      <c r="F70" s="471"/>
    </row>
    <row r="71" spans="1:6" s="464" customFormat="1" ht="105" customHeight="1" hidden="1">
      <c r="A71" s="460">
        <v>41035800</v>
      </c>
      <c r="B71" s="461" t="s">
        <v>769</v>
      </c>
      <c r="C71" s="469">
        <f t="shared" si="3"/>
        <v>0</v>
      </c>
      <c r="D71" s="485"/>
      <c r="E71" s="485"/>
      <c r="F71" s="471"/>
    </row>
    <row r="72" spans="1:6" s="464" customFormat="1" ht="15.75" hidden="1">
      <c r="A72" s="460"/>
      <c r="B72" s="461"/>
      <c r="C72" s="469">
        <f t="shared" si="3"/>
        <v>0</v>
      </c>
      <c r="D72" s="485"/>
      <c r="E72" s="485"/>
      <c r="F72" s="471"/>
    </row>
    <row r="73" spans="1:6" s="464" customFormat="1" ht="78.75" hidden="1">
      <c r="A73" s="460">
        <v>41035900</v>
      </c>
      <c r="B73" s="461" t="s">
        <v>770</v>
      </c>
      <c r="C73" s="469">
        <f t="shared" si="3"/>
        <v>0</v>
      </c>
      <c r="D73" s="485"/>
      <c r="E73" s="485"/>
      <c r="F73" s="471"/>
    </row>
    <row r="74" spans="1:6" s="464" customFormat="1" ht="110.25" hidden="1">
      <c r="A74" s="460">
        <v>41036600</v>
      </c>
      <c r="B74" s="461" t="s">
        <v>771</v>
      </c>
      <c r="C74" s="469">
        <f t="shared" si="3"/>
        <v>0</v>
      </c>
      <c r="D74" s="485"/>
      <c r="E74" s="485"/>
      <c r="F74" s="471"/>
    </row>
    <row r="75" spans="1:6" s="464" customFormat="1" ht="63" hidden="1">
      <c r="A75" s="460">
        <v>41037000</v>
      </c>
      <c r="B75" s="461" t="s">
        <v>772</v>
      </c>
      <c r="C75" s="469">
        <f t="shared" si="3"/>
        <v>0</v>
      </c>
      <c r="D75" s="485"/>
      <c r="E75" s="485"/>
      <c r="F75" s="471"/>
    </row>
    <row r="76" spans="1:6" s="464" customFormat="1" ht="50.25" customHeight="1">
      <c r="A76" s="460">
        <v>41034500</v>
      </c>
      <c r="B76" s="461" t="s">
        <v>773</v>
      </c>
      <c r="C76" s="462">
        <f t="shared" si="3"/>
        <v>2315</v>
      </c>
      <c r="D76" s="470">
        <v>2315</v>
      </c>
      <c r="E76" s="470"/>
      <c r="F76" s="470"/>
    </row>
    <row r="77" spans="1:6" s="464" customFormat="1" ht="103.5" customHeight="1">
      <c r="A77" s="460">
        <v>41034600</v>
      </c>
      <c r="B77" s="461" t="s">
        <v>78</v>
      </c>
      <c r="C77" s="462">
        <f t="shared" si="3"/>
        <v>8539.4</v>
      </c>
      <c r="D77" s="470">
        <v>8539.4</v>
      </c>
      <c r="E77" s="470"/>
      <c r="F77" s="470"/>
    </row>
    <row r="78" spans="1:6" s="464" customFormat="1" ht="31.5">
      <c r="A78" s="454">
        <v>41040000</v>
      </c>
      <c r="B78" s="455" t="s">
        <v>661</v>
      </c>
      <c r="C78" s="472">
        <f>C79+C80+C81</f>
        <v>3304.7</v>
      </c>
      <c r="D78" s="472">
        <f>D79+D80+D81</f>
        <v>3304.7</v>
      </c>
      <c r="E78" s="472">
        <f>E79+E80+E81</f>
        <v>0</v>
      </c>
      <c r="F78" s="472">
        <f>F79+F80+F81</f>
        <v>0</v>
      </c>
    </row>
    <row r="79" spans="1:6" s="484" customFormat="1" ht="31.5">
      <c r="A79" s="483">
        <v>41040400</v>
      </c>
      <c r="B79" s="75" t="s">
        <v>662</v>
      </c>
      <c r="C79" s="462">
        <f>D79+E79</f>
        <v>3304.7</v>
      </c>
      <c r="D79" s="470">
        <v>3304.7</v>
      </c>
      <c r="E79" s="470"/>
      <c r="F79" s="470"/>
    </row>
    <row r="80" spans="1:6" s="464" customFormat="1" ht="31.5" hidden="1">
      <c r="A80" s="460">
        <v>41040400</v>
      </c>
      <c r="B80" s="461" t="s">
        <v>662</v>
      </c>
      <c r="C80" s="462">
        <f>D80+E80</f>
        <v>0</v>
      </c>
      <c r="D80" s="470"/>
      <c r="E80" s="470"/>
      <c r="F80" s="471"/>
    </row>
    <row r="81" spans="1:6" s="464" customFormat="1" ht="31.5" hidden="1">
      <c r="A81" s="460">
        <v>41040400</v>
      </c>
      <c r="B81" s="461" t="s">
        <v>663</v>
      </c>
      <c r="C81" s="462">
        <f>D81+E81</f>
        <v>0</v>
      </c>
      <c r="D81" s="470"/>
      <c r="E81" s="470"/>
      <c r="F81" s="470"/>
    </row>
    <row r="82" spans="1:6" s="464" customFormat="1" ht="31.5">
      <c r="A82" s="454">
        <v>41050000</v>
      </c>
      <c r="B82" s="455" t="s">
        <v>664</v>
      </c>
      <c r="C82" s="472">
        <f>SUM(C83:C96)</f>
        <v>390738.2000000001</v>
      </c>
      <c r="D82" s="472">
        <f>SUM(D83:D96)</f>
        <v>390738.2000000001</v>
      </c>
      <c r="E82" s="472">
        <f>SUM(E83:E96)</f>
        <v>0</v>
      </c>
      <c r="F82" s="472">
        <f>SUM(F83:F96)</f>
        <v>0</v>
      </c>
    </row>
    <row r="83" spans="1:6" s="464" customFormat="1" ht="157.5" customHeight="1">
      <c r="A83" s="460">
        <v>41050100</v>
      </c>
      <c r="B83" s="486" t="s">
        <v>869</v>
      </c>
      <c r="C83" s="462">
        <f aca="true" t="shared" si="4" ref="C83:C93">D83+E83</f>
        <v>146725.1</v>
      </c>
      <c r="D83" s="470">
        <v>146725.1</v>
      </c>
      <c r="E83" s="470"/>
      <c r="F83" s="471"/>
    </row>
    <row r="84" spans="1:6" s="464" customFormat="1" ht="84" customHeight="1">
      <c r="A84" s="460">
        <v>41050200</v>
      </c>
      <c r="B84" s="461" t="s">
        <v>665</v>
      </c>
      <c r="C84" s="462">
        <f t="shared" si="4"/>
        <v>3572.1</v>
      </c>
      <c r="D84" s="470">
        <v>3572.1</v>
      </c>
      <c r="E84" s="470"/>
      <c r="F84" s="470"/>
    </row>
    <row r="85" spans="1:6" s="464" customFormat="1" ht="237" customHeight="1">
      <c r="A85" s="460">
        <v>41050300</v>
      </c>
      <c r="B85" s="486" t="s">
        <v>48</v>
      </c>
      <c r="C85" s="462">
        <f t="shared" si="4"/>
        <v>209419</v>
      </c>
      <c r="D85" s="470">
        <v>209419</v>
      </c>
      <c r="E85" s="470"/>
      <c r="F85" s="470"/>
    </row>
    <row r="86" spans="1:6" s="464" customFormat="1" ht="189" customHeight="1">
      <c r="A86" s="460">
        <v>41050700</v>
      </c>
      <c r="B86" s="486" t="s">
        <v>1103</v>
      </c>
      <c r="C86" s="462">
        <f t="shared" si="4"/>
        <v>5572</v>
      </c>
      <c r="D86" s="470">
        <v>5572</v>
      </c>
      <c r="E86" s="470"/>
      <c r="F86" s="470"/>
    </row>
    <row r="87" spans="1:6" s="464" customFormat="1" ht="61.5" customHeight="1">
      <c r="A87" s="460">
        <v>41051000</v>
      </c>
      <c r="B87" s="486" t="s">
        <v>666</v>
      </c>
      <c r="C87" s="462">
        <f t="shared" si="4"/>
        <v>1161.4</v>
      </c>
      <c r="D87" s="470">
        <v>1161.4</v>
      </c>
      <c r="E87" s="470"/>
      <c r="F87" s="470"/>
    </row>
    <row r="88" spans="1:6" s="464" customFormat="1" ht="69.75" customHeight="1">
      <c r="A88" s="460">
        <v>41051200</v>
      </c>
      <c r="B88" s="486" t="s">
        <v>1216</v>
      </c>
      <c r="C88" s="462">
        <f t="shared" si="4"/>
        <v>180.8</v>
      </c>
      <c r="D88" s="470">
        <v>180.8</v>
      </c>
      <c r="E88" s="470"/>
      <c r="F88" s="470"/>
    </row>
    <row r="89" spans="1:6" s="464" customFormat="1" ht="69.75" customHeight="1">
      <c r="A89" s="460">
        <v>41051400</v>
      </c>
      <c r="B89" s="461" t="s">
        <v>667</v>
      </c>
      <c r="C89" s="462">
        <f t="shared" si="4"/>
        <v>1982.2</v>
      </c>
      <c r="D89" s="470">
        <v>1982.2</v>
      </c>
      <c r="E89" s="470"/>
      <c r="F89" s="470"/>
    </row>
    <row r="90" spans="1:6" s="464" customFormat="1" ht="54" customHeight="1">
      <c r="A90" s="460">
        <v>41051500</v>
      </c>
      <c r="B90" s="461" t="s">
        <v>325</v>
      </c>
      <c r="C90" s="462">
        <f t="shared" si="4"/>
        <v>6212.4</v>
      </c>
      <c r="D90" s="470">
        <v>6212.4</v>
      </c>
      <c r="E90" s="470"/>
      <c r="F90" s="470"/>
    </row>
    <row r="91" spans="1:6" s="464" customFormat="1" ht="66.75" customHeight="1">
      <c r="A91" s="483">
        <v>41051500</v>
      </c>
      <c r="B91" s="75" t="s">
        <v>620</v>
      </c>
      <c r="C91" s="462">
        <f t="shared" si="4"/>
        <v>6695.9</v>
      </c>
      <c r="D91" s="470">
        <v>6695.9</v>
      </c>
      <c r="E91" s="470"/>
      <c r="F91" s="470"/>
    </row>
    <row r="92" spans="1:6" s="464" customFormat="1" ht="66" customHeight="1">
      <c r="A92" s="460">
        <v>41051600</v>
      </c>
      <c r="B92" s="461" t="s">
        <v>411</v>
      </c>
      <c r="C92" s="462">
        <f t="shared" si="4"/>
        <v>1221.2</v>
      </c>
      <c r="D92" s="470">
        <v>1221.2</v>
      </c>
      <c r="E92" s="470"/>
      <c r="F92" s="470"/>
    </row>
    <row r="93" spans="1:6" s="464" customFormat="1" ht="15.75">
      <c r="A93" s="460">
        <v>41053900</v>
      </c>
      <c r="B93" s="461" t="s">
        <v>621</v>
      </c>
      <c r="C93" s="462">
        <f t="shared" si="4"/>
        <v>5176.5</v>
      </c>
      <c r="D93" s="470">
        <v>5176.5</v>
      </c>
      <c r="E93" s="470"/>
      <c r="F93" s="471"/>
    </row>
    <row r="94" spans="1:6" s="464" customFormat="1" ht="15.75" hidden="1">
      <c r="A94" s="460"/>
      <c r="C94" s="462"/>
      <c r="D94" s="470"/>
      <c r="E94" s="470"/>
      <c r="F94" s="471"/>
    </row>
    <row r="95" spans="1:6" s="464" customFormat="1" ht="66.75" customHeight="1">
      <c r="A95" s="460">
        <v>41052000</v>
      </c>
      <c r="B95" s="461" t="s">
        <v>330</v>
      </c>
      <c r="C95" s="462">
        <f>D95+E95</f>
        <v>803.2</v>
      </c>
      <c r="D95" s="470">
        <v>803.2</v>
      </c>
      <c r="E95" s="470"/>
      <c r="F95" s="470"/>
    </row>
    <row r="96" spans="1:6" s="464" customFormat="1" ht="66.75" customHeight="1">
      <c r="A96" s="460">
        <v>41054300</v>
      </c>
      <c r="B96" s="461" t="s">
        <v>1213</v>
      </c>
      <c r="C96" s="462">
        <f>D96+E96</f>
        <v>2016.4</v>
      </c>
      <c r="D96" s="470">
        <v>2016.4</v>
      </c>
      <c r="E96" s="470"/>
      <c r="F96" s="470"/>
    </row>
    <row r="97" spans="1:6" s="457" customFormat="1" ht="15.75">
      <c r="A97" s="487"/>
      <c r="B97" s="455" t="s">
        <v>622</v>
      </c>
      <c r="C97" s="472">
        <f>C55+C56</f>
        <v>1209406</v>
      </c>
      <c r="D97" s="472">
        <f>D55+D56</f>
        <v>1166242.4000000001</v>
      </c>
      <c r="E97" s="472">
        <f>E55+E56</f>
        <v>43163.600000000006</v>
      </c>
      <c r="F97" s="472">
        <f>F55+F56</f>
        <v>2266.5</v>
      </c>
    </row>
  </sheetData>
  <mergeCells count="8">
    <mergeCell ref="C2:F2"/>
    <mergeCell ref="A5:G5"/>
    <mergeCell ref="A8:A9"/>
    <mergeCell ref="B8:B9"/>
    <mergeCell ref="D8:D9"/>
    <mergeCell ref="E8:F8"/>
    <mergeCell ref="C8:C9"/>
    <mergeCell ref="E3:F3"/>
  </mergeCells>
  <printOptions/>
  <pageMargins left="0.56" right="0.31" top="0.4" bottom="0.28" header="0.4" footer="0.27"/>
  <pageSetup fitToHeight="3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5" zoomScaleNormal="75" workbookViewId="0" topLeftCell="A8">
      <selection activeCell="D22" sqref="D22:F22"/>
    </sheetView>
  </sheetViews>
  <sheetFormatPr defaultColWidth="9.00390625" defaultRowHeight="12.75"/>
  <cols>
    <col min="2" max="2" width="26.75390625" style="0" customWidth="1"/>
    <col min="3" max="3" width="14.75390625" style="0" customWidth="1"/>
    <col min="4" max="4" width="14.125" style="0" customWidth="1"/>
    <col min="5" max="5" width="16.75390625" style="0" customWidth="1"/>
    <col min="6" max="6" width="13.625" style="0" customWidth="1"/>
    <col min="7" max="7" width="12.625" style="0" customWidth="1"/>
  </cols>
  <sheetData>
    <row r="1" spans="4:8" ht="15.75">
      <c r="D1" s="145"/>
      <c r="E1" s="535" t="s">
        <v>931</v>
      </c>
      <c r="F1" s="535"/>
      <c r="H1" s="47"/>
    </row>
    <row r="2" spans="4:8" ht="15.75">
      <c r="D2" s="526" t="s">
        <v>117</v>
      </c>
      <c r="E2" s="526"/>
      <c r="F2" s="526"/>
      <c r="G2" s="151"/>
      <c r="H2" s="47"/>
    </row>
    <row r="3" spans="4:8" ht="15">
      <c r="D3" s="155"/>
      <c r="E3" s="534" t="s">
        <v>616</v>
      </c>
      <c r="F3" s="534"/>
      <c r="G3" s="152"/>
      <c r="H3" s="47"/>
    </row>
    <row r="5" spans="2:6" ht="18.75">
      <c r="B5" s="527" t="s">
        <v>1088</v>
      </c>
      <c r="C5" s="527"/>
      <c r="D5" s="527"/>
      <c r="E5" s="527"/>
      <c r="F5" s="527"/>
    </row>
    <row r="6" spans="2:6" ht="16.5" thickBot="1">
      <c r="B6" s="49"/>
      <c r="C6" s="49"/>
      <c r="D6" s="49"/>
      <c r="E6" s="49"/>
      <c r="F6" s="53" t="s">
        <v>1090</v>
      </c>
    </row>
    <row r="7" spans="1:6" ht="16.5" thickBot="1">
      <c r="A7" s="542" t="s">
        <v>288</v>
      </c>
      <c r="B7" s="544" t="s">
        <v>1089</v>
      </c>
      <c r="C7" s="546" t="s">
        <v>1087</v>
      </c>
      <c r="D7" s="542" t="s">
        <v>644</v>
      </c>
      <c r="E7" s="532" t="s">
        <v>978</v>
      </c>
      <c r="F7" s="533"/>
    </row>
    <row r="8" spans="1:6" s="48" customFormat="1" ht="39" customHeight="1" thickBot="1">
      <c r="A8" s="543"/>
      <c r="B8" s="545"/>
      <c r="C8" s="547"/>
      <c r="D8" s="543"/>
      <c r="E8" s="123" t="s">
        <v>1086</v>
      </c>
      <c r="F8" s="123" t="s">
        <v>577</v>
      </c>
    </row>
    <row r="9" spans="1:6" s="48" customFormat="1" ht="19.5" customHeight="1" thickBot="1">
      <c r="A9" s="51">
        <v>1</v>
      </c>
      <c r="B9" s="122">
        <v>2</v>
      </c>
      <c r="C9" s="52">
        <v>3</v>
      </c>
      <c r="D9" s="123">
        <v>4</v>
      </c>
      <c r="E9" s="123">
        <v>5</v>
      </c>
      <c r="F9" s="123">
        <v>6</v>
      </c>
    </row>
    <row r="10" spans="1:6" s="48" customFormat="1" ht="15" customHeight="1" thickBot="1">
      <c r="A10" s="536" t="s">
        <v>80</v>
      </c>
      <c r="B10" s="537"/>
      <c r="C10" s="537"/>
      <c r="D10" s="537"/>
      <c r="E10" s="537"/>
      <c r="F10" s="538"/>
    </row>
    <row r="11" spans="1:6" ht="32.25" thickBot="1">
      <c r="A11" s="157">
        <v>200000</v>
      </c>
      <c r="B11" s="156" t="s">
        <v>81</v>
      </c>
      <c r="C11" s="124">
        <f>C12+C15</f>
        <v>45042.7</v>
      </c>
      <c r="D11" s="124">
        <f>D12+D15</f>
        <v>-50579</v>
      </c>
      <c r="E11" s="124">
        <f>E12+E15</f>
        <v>95621.7</v>
      </c>
      <c r="F11" s="124">
        <f>F12+F15</f>
        <v>92683</v>
      </c>
    </row>
    <row r="12" spans="1:6" ht="30" customHeight="1" thickBot="1">
      <c r="A12" s="162">
        <v>208000</v>
      </c>
      <c r="B12" s="163" t="s">
        <v>840</v>
      </c>
      <c r="C12" s="159">
        <f>D12+E12</f>
        <v>45042.7</v>
      </c>
      <c r="D12" s="167">
        <f>D13-D14</f>
        <v>42104</v>
      </c>
      <c r="E12" s="168">
        <f>E13-E14</f>
        <v>2938.7</v>
      </c>
      <c r="F12" s="167">
        <f>F13-F14</f>
        <v>0</v>
      </c>
    </row>
    <row r="13" spans="1:6" ht="16.5" thickBot="1">
      <c r="A13" s="162">
        <v>208100</v>
      </c>
      <c r="B13" s="166" t="s">
        <v>841</v>
      </c>
      <c r="C13" s="159">
        <f>D13+E13</f>
        <v>45542.7</v>
      </c>
      <c r="D13" s="167">
        <v>42604</v>
      </c>
      <c r="E13" s="168">
        <v>2938.7</v>
      </c>
      <c r="F13" s="167"/>
    </row>
    <row r="14" spans="1:6" ht="16.5" thickBot="1">
      <c r="A14" s="164">
        <v>208200</v>
      </c>
      <c r="B14" s="165" t="s">
        <v>842</v>
      </c>
      <c r="C14" s="159">
        <f>D14+E14</f>
        <v>500</v>
      </c>
      <c r="D14" s="161">
        <v>500</v>
      </c>
      <c r="E14" s="161"/>
      <c r="F14" s="161"/>
    </row>
    <row r="15" spans="1:6" ht="79.5" thickBot="1">
      <c r="A15" s="158">
        <v>208400</v>
      </c>
      <c r="B15" s="160" t="s">
        <v>843</v>
      </c>
      <c r="C15" s="147">
        <f>D15+E15</f>
        <v>0</v>
      </c>
      <c r="D15" s="148">
        <v>-92683</v>
      </c>
      <c r="E15" s="148">
        <v>92683</v>
      </c>
      <c r="F15" s="148">
        <v>92683</v>
      </c>
    </row>
    <row r="16" spans="1:6" ht="16.5" thickBot="1">
      <c r="A16" s="162"/>
      <c r="B16" s="169" t="s">
        <v>83</v>
      </c>
      <c r="C16" s="168">
        <f>D16+E16</f>
        <v>45042.7</v>
      </c>
      <c r="D16" s="168">
        <f>D11</f>
        <v>-50579</v>
      </c>
      <c r="E16" s="168">
        <f>E11</f>
        <v>95621.7</v>
      </c>
      <c r="F16" s="168">
        <f>F11</f>
        <v>92683</v>
      </c>
    </row>
    <row r="17" spans="1:6" ht="16.5" thickBot="1">
      <c r="A17" s="539" t="s">
        <v>82</v>
      </c>
      <c r="B17" s="540"/>
      <c r="C17" s="540"/>
      <c r="D17" s="540"/>
      <c r="E17" s="540"/>
      <c r="F17" s="541"/>
    </row>
    <row r="18" spans="1:6" ht="32.25" thickBot="1">
      <c r="A18" s="157">
        <v>600000</v>
      </c>
      <c r="B18" s="177" t="s">
        <v>717</v>
      </c>
      <c r="C18" s="124">
        <f>C19+C22</f>
        <v>45042.7</v>
      </c>
      <c r="D18" s="125">
        <f>D19+D22</f>
        <v>-50579</v>
      </c>
      <c r="E18" s="125">
        <f>E19+E22</f>
        <v>95621.7</v>
      </c>
      <c r="F18" s="125">
        <f>F19+F22</f>
        <v>92683</v>
      </c>
    </row>
    <row r="19" spans="1:6" ht="32.25" thickBot="1">
      <c r="A19" s="173">
        <v>602000</v>
      </c>
      <c r="B19" s="174" t="s">
        <v>718</v>
      </c>
      <c r="C19" s="168">
        <f>C20-C21</f>
        <v>45042.7</v>
      </c>
      <c r="D19" s="168">
        <f>D20-D21</f>
        <v>42104</v>
      </c>
      <c r="E19" s="168">
        <f>E20-E21</f>
        <v>2938.7</v>
      </c>
      <c r="F19" s="124">
        <f>F20-F21</f>
        <v>0</v>
      </c>
    </row>
    <row r="20" spans="1:6" ht="16.5" thickBot="1">
      <c r="A20" s="173">
        <v>602100</v>
      </c>
      <c r="B20" s="166" t="s">
        <v>841</v>
      </c>
      <c r="C20" s="124">
        <f>D20+E20</f>
        <v>45542.7</v>
      </c>
      <c r="D20" s="167">
        <v>42604</v>
      </c>
      <c r="E20" s="168">
        <v>2938.7</v>
      </c>
      <c r="F20" s="167"/>
    </row>
    <row r="21" spans="1:6" ht="16.5" thickBot="1">
      <c r="A21" s="175">
        <v>602200</v>
      </c>
      <c r="B21" s="165" t="s">
        <v>842</v>
      </c>
      <c r="C21" s="171">
        <f>D21+E21</f>
        <v>500</v>
      </c>
      <c r="D21" s="161">
        <v>500</v>
      </c>
      <c r="E21" s="161"/>
      <c r="F21" s="161"/>
    </row>
    <row r="22" spans="1:6" ht="79.5" thickBot="1">
      <c r="A22" s="170">
        <v>602400</v>
      </c>
      <c r="B22" s="172" t="s">
        <v>843</v>
      </c>
      <c r="C22" s="124">
        <f>D22+E22</f>
        <v>0</v>
      </c>
      <c r="D22" s="148">
        <v>-92683</v>
      </c>
      <c r="E22" s="148">
        <v>92683</v>
      </c>
      <c r="F22" s="148">
        <v>92683</v>
      </c>
    </row>
    <row r="23" spans="1:6" ht="16.5" thickBot="1">
      <c r="A23" s="162"/>
      <c r="B23" s="176" t="s">
        <v>83</v>
      </c>
      <c r="C23" s="124">
        <f>D23+E23</f>
        <v>45042.7</v>
      </c>
      <c r="D23" s="168">
        <f>D18</f>
        <v>-50579</v>
      </c>
      <c r="E23" s="168">
        <f>E18</f>
        <v>95621.7</v>
      </c>
      <c r="F23" s="168">
        <f>F18</f>
        <v>92683</v>
      </c>
    </row>
  </sheetData>
  <sheetProtection/>
  <mergeCells count="11">
    <mergeCell ref="A17:F17"/>
    <mergeCell ref="D2:F2"/>
    <mergeCell ref="A7:A8"/>
    <mergeCell ref="B7:B8"/>
    <mergeCell ref="C7:C8"/>
    <mergeCell ref="D7:D8"/>
    <mergeCell ref="B5:F5"/>
    <mergeCell ref="E7:F7"/>
    <mergeCell ref="E3:F3"/>
    <mergeCell ref="E1:F1"/>
    <mergeCell ref="A10:F10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5"/>
  <sheetViews>
    <sheetView view="pageBreakPreview" zoomScale="75" zoomScaleNormal="75" zoomScaleSheetLayoutView="75" workbookViewId="0" topLeftCell="D1">
      <pane ySplit="10" topLeftCell="BM379" activePane="bottomLeft" state="frozen"/>
      <selection pane="topLeft" activeCell="E1" sqref="E1"/>
      <selection pane="bottomLeft" activeCell="G309" sqref="G309"/>
    </sheetView>
  </sheetViews>
  <sheetFormatPr defaultColWidth="7.875" defaultRowHeight="12.75"/>
  <cols>
    <col min="1" max="1" width="3.25390625" style="16" hidden="1" customWidth="1"/>
    <col min="2" max="2" width="19.375" style="17" customWidth="1"/>
    <col min="3" max="4" width="10.00390625" style="18" customWidth="1"/>
    <col min="5" max="5" width="63.625" style="19" customWidth="1"/>
    <col min="6" max="6" width="17.875" style="16" customWidth="1"/>
    <col min="7" max="7" width="14.25390625" style="16" customWidth="1"/>
    <col min="8" max="8" width="13.25390625" style="16" customWidth="1"/>
    <col min="9" max="9" width="17.125" style="16" customWidth="1"/>
    <col min="10" max="10" width="12.75390625" style="16" customWidth="1"/>
    <col min="11" max="11" width="11.625" style="16" customWidth="1"/>
    <col min="12" max="12" width="14.125" style="16" customWidth="1"/>
    <col min="13" max="13" width="14.625" style="16" customWidth="1"/>
    <col min="14" max="14" width="15.00390625" style="16" customWidth="1"/>
    <col min="15" max="15" width="13.75390625" style="16" customWidth="1"/>
    <col min="16" max="16" width="15.00390625" style="16" customWidth="1"/>
    <col min="17" max="17" width="14.875" style="16" customWidth="1"/>
    <col min="18" max="18" width="7.875" style="20" customWidth="1"/>
    <col min="19" max="19" width="11.625" style="20" bestFit="1" customWidth="1"/>
    <col min="20" max="16384" width="7.875" style="20" customWidth="1"/>
  </cols>
  <sheetData>
    <row r="1" spans="1:17" s="2" customFormat="1" ht="15" customHeight="1">
      <c r="A1" s="1"/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</row>
    <row r="2" spans="1:18" s="2" customFormat="1" ht="22.5" customHeight="1">
      <c r="A2" s="1"/>
      <c r="B2" s="3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146"/>
      <c r="P2" s="535" t="s">
        <v>84</v>
      </c>
      <c r="Q2" s="535"/>
      <c r="R2" s="54"/>
    </row>
    <row r="3" spans="1:18" s="2" customFormat="1" ht="17.25" customHeight="1">
      <c r="A3" s="1"/>
      <c r="B3" s="3"/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P3" s="522" t="s">
        <v>117</v>
      </c>
      <c r="Q3" s="522"/>
      <c r="R3" s="151"/>
    </row>
    <row r="4" spans="1:18" s="2" customFormat="1" ht="17.25" customHeight="1">
      <c r="A4" s="1"/>
      <c r="B4" s="3"/>
      <c r="C4" s="4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150"/>
      <c r="P4" s="531" t="s">
        <v>615</v>
      </c>
      <c r="Q4" s="531"/>
      <c r="R4" s="152"/>
    </row>
    <row r="5" spans="1:17" s="2" customFormat="1" ht="40.5" customHeight="1">
      <c r="A5" s="1"/>
      <c r="B5" s="517" t="s">
        <v>85</v>
      </c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</row>
    <row r="6" spans="1:17" s="2" customFormat="1" ht="18.75">
      <c r="A6" s="1"/>
      <c r="B6" s="7"/>
      <c r="C6" s="8"/>
      <c r="D6" s="8"/>
      <c r="E6" s="9"/>
      <c r="F6" s="10"/>
      <c r="G6" s="10"/>
      <c r="H6" s="11"/>
      <c r="I6" s="10"/>
      <c r="J6" s="10"/>
      <c r="K6" s="12"/>
      <c r="L6" s="12"/>
      <c r="M6" s="13"/>
      <c r="N6" s="13"/>
      <c r="O6" s="13"/>
      <c r="P6" s="13"/>
      <c r="Q6" s="14" t="s">
        <v>922</v>
      </c>
    </row>
    <row r="7" spans="1:17" s="2" customFormat="1" ht="18.75">
      <c r="A7" s="23"/>
      <c r="B7" s="524" t="s">
        <v>86</v>
      </c>
      <c r="C7" s="524" t="s">
        <v>88</v>
      </c>
      <c r="D7" s="523" t="s">
        <v>87</v>
      </c>
      <c r="E7" s="523" t="s">
        <v>1200</v>
      </c>
      <c r="F7" s="523" t="s">
        <v>644</v>
      </c>
      <c r="G7" s="523"/>
      <c r="H7" s="523"/>
      <c r="I7" s="523"/>
      <c r="J7" s="523"/>
      <c r="K7" s="523" t="s">
        <v>978</v>
      </c>
      <c r="L7" s="523"/>
      <c r="M7" s="523"/>
      <c r="N7" s="523"/>
      <c r="O7" s="523"/>
      <c r="P7" s="523"/>
      <c r="Q7" s="523" t="s">
        <v>700</v>
      </c>
    </row>
    <row r="8" spans="1:17" s="2" customFormat="1" ht="18.75">
      <c r="A8" s="24"/>
      <c r="B8" s="525"/>
      <c r="C8" s="525"/>
      <c r="D8" s="523"/>
      <c r="E8" s="523"/>
      <c r="F8" s="523" t="s">
        <v>1087</v>
      </c>
      <c r="G8" s="523" t="s">
        <v>701</v>
      </c>
      <c r="H8" s="523" t="s">
        <v>702</v>
      </c>
      <c r="I8" s="523"/>
      <c r="J8" s="523" t="s">
        <v>703</v>
      </c>
      <c r="K8" s="523" t="s">
        <v>1087</v>
      </c>
      <c r="L8" s="524" t="s">
        <v>1085</v>
      </c>
      <c r="M8" s="523" t="s">
        <v>701</v>
      </c>
      <c r="N8" s="523" t="s">
        <v>702</v>
      </c>
      <c r="O8" s="523"/>
      <c r="P8" s="523" t="s">
        <v>703</v>
      </c>
      <c r="Q8" s="523"/>
    </row>
    <row r="9" spans="1:17" s="2" customFormat="1" ht="18.75">
      <c r="A9" s="25"/>
      <c r="B9" s="525"/>
      <c r="C9" s="525"/>
      <c r="D9" s="523"/>
      <c r="E9" s="523"/>
      <c r="F9" s="523"/>
      <c r="G9" s="523"/>
      <c r="H9" s="523" t="s">
        <v>658</v>
      </c>
      <c r="I9" s="523" t="s">
        <v>1064</v>
      </c>
      <c r="J9" s="523"/>
      <c r="K9" s="523"/>
      <c r="L9" s="525"/>
      <c r="M9" s="523"/>
      <c r="N9" s="523" t="s">
        <v>658</v>
      </c>
      <c r="O9" s="523" t="s">
        <v>1064</v>
      </c>
      <c r="P9" s="523"/>
      <c r="Q9" s="523"/>
    </row>
    <row r="10" spans="1:17" s="2" customFormat="1" ht="69" customHeight="1">
      <c r="A10" s="26"/>
      <c r="B10" s="515"/>
      <c r="C10" s="515"/>
      <c r="D10" s="523"/>
      <c r="E10" s="523"/>
      <c r="F10" s="523"/>
      <c r="G10" s="523"/>
      <c r="H10" s="523"/>
      <c r="I10" s="523"/>
      <c r="J10" s="523"/>
      <c r="K10" s="523"/>
      <c r="L10" s="515"/>
      <c r="M10" s="523"/>
      <c r="N10" s="523"/>
      <c r="O10" s="523"/>
      <c r="P10" s="523"/>
      <c r="Q10" s="523"/>
    </row>
    <row r="11" spans="1:17" s="2" customFormat="1" ht="18.75" customHeight="1">
      <c r="A11" s="26"/>
      <c r="B11" s="50">
        <v>1</v>
      </c>
      <c r="C11" s="5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</row>
    <row r="12" spans="1:17" s="28" customFormat="1" ht="18.75">
      <c r="A12" s="27"/>
      <c r="B12" s="55" t="s">
        <v>307</v>
      </c>
      <c r="C12" s="56"/>
      <c r="D12" s="56"/>
      <c r="E12" s="57" t="s">
        <v>310</v>
      </c>
      <c r="F12" s="120">
        <f aca="true" t="shared" si="0" ref="F12:P12">F13</f>
        <v>44456.2</v>
      </c>
      <c r="G12" s="120">
        <f t="shared" si="0"/>
        <v>44456.2</v>
      </c>
      <c r="H12" s="120">
        <f t="shared" si="0"/>
        <v>30600</v>
      </c>
      <c r="I12" s="120">
        <f t="shared" si="0"/>
        <v>2050</v>
      </c>
      <c r="J12" s="120">
        <f t="shared" si="0"/>
        <v>0</v>
      </c>
      <c r="K12" s="120">
        <f t="shared" si="0"/>
        <v>2940</v>
      </c>
      <c r="L12" s="120">
        <f>L13</f>
        <v>2820</v>
      </c>
      <c r="M12" s="120">
        <f t="shared" si="0"/>
        <v>120</v>
      </c>
      <c r="N12" s="120">
        <f t="shared" si="0"/>
        <v>0</v>
      </c>
      <c r="O12" s="120">
        <f t="shared" si="0"/>
        <v>9</v>
      </c>
      <c r="P12" s="120">
        <f t="shared" si="0"/>
        <v>2820</v>
      </c>
      <c r="Q12" s="120">
        <f>F12+K12</f>
        <v>47396.2</v>
      </c>
    </row>
    <row r="13" spans="1:17" s="2" customFormat="1" ht="18.75">
      <c r="A13" s="1"/>
      <c r="B13" s="55" t="s">
        <v>308</v>
      </c>
      <c r="C13" s="56"/>
      <c r="D13" s="56"/>
      <c r="E13" s="57" t="s">
        <v>310</v>
      </c>
      <c r="F13" s="120">
        <f>F14+F17+F19+F34</f>
        <v>44456.2</v>
      </c>
      <c r="G13" s="120">
        <f>G14+G17+G19+G34</f>
        <v>44456.2</v>
      </c>
      <c r="H13" s="120">
        <f aca="true" t="shared" si="1" ref="H13:Q13">H14+H17+H19+H34</f>
        <v>30600</v>
      </c>
      <c r="I13" s="120">
        <f t="shared" si="1"/>
        <v>2050</v>
      </c>
      <c r="J13" s="120">
        <f t="shared" si="1"/>
        <v>0</v>
      </c>
      <c r="K13" s="120">
        <f t="shared" si="1"/>
        <v>2940</v>
      </c>
      <c r="L13" s="120">
        <f t="shared" si="1"/>
        <v>2820</v>
      </c>
      <c r="M13" s="120">
        <f t="shared" si="1"/>
        <v>120</v>
      </c>
      <c r="N13" s="120">
        <f t="shared" si="1"/>
        <v>0</v>
      </c>
      <c r="O13" s="120">
        <f t="shared" si="1"/>
        <v>9</v>
      </c>
      <c r="P13" s="120">
        <f t="shared" si="1"/>
        <v>2820</v>
      </c>
      <c r="Q13" s="120">
        <f t="shared" si="1"/>
        <v>47396.2</v>
      </c>
    </row>
    <row r="14" spans="1:17" s="2" customFormat="1" ht="18.75">
      <c r="A14" s="1"/>
      <c r="B14" s="55" t="s">
        <v>311</v>
      </c>
      <c r="C14" s="56" t="s">
        <v>312</v>
      </c>
      <c r="D14" s="56"/>
      <c r="E14" s="57" t="s">
        <v>237</v>
      </c>
      <c r="F14" s="120">
        <f aca="true" t="shared" si="2" ref="F14:P14">F15+F16</f>
        <v>41878.2</v>
      </c>
      <c r="G14" s="120">
        <f t="shared" si="2"/>
        <v>41878.2</v>
      </c>
      <c r="H14" s="120">
        <f t="shared" si="2"/>
        <v>30600</v>
      </c>
      <c r="I14" s="120">
        <f t="shared" si="2"/>
        <v>2050</v>
      </c>
      <c r="J14" s="120">
        <f t="shared" si="2"/>
        <v>0</v>
      </c>
      <c r="K14" s="120">
        <f t="shared" si="2"/>
        <v>845</v>
      </c>
      <c r="L14" s="120">
        <f>L15+L16</f>
        <v>725</v>
      </c>
      <c r="M14" s="120">
        <f t="shared" si="2"/>
        <v>120</v>
      </c>
      <c r="N14" s="120">
        <f t="shared" si="2"/>
        <v>0</v>
      </c>
      <c r="O14" s="120">
        <f t="shared" si="2"/>
        <v>9</v>
      </c>
      <c r="P14" s="120">
        <f t="shared" si="2"/>
        <v>725</v>
      </c>
      <c r="Q14" s="120">
        <f aca="true" t="shared" si="3" ref="Q14:Q82">F14+K14</f>
        <v>42723.2</v>
      </c>
    </row>
    <row r="15" spans="1:17" s="30" customFormat="1" ht="67.5" customHeight="1">
      <c r="A15" s="29"/>
      <c r="B15" s="58" t="s">
        <v>651</v>
      </c>
      <c r="C15" s="58" t="s">
        <v>511</v>
      </c>
      <c r="D15" s="58" t="s">
        <v>309</v>
      </c>
      <c r="E15" s="59" t="s">
        <v>889</v>
      </c>
      <c r="F15" s="133">
        <f>G15+J15</f>
        <v>41878.2</v>
      </c>
      <c r="G15" s="133">
        <v>41878.2</v>
      </c>
      <c r="H15" s="133">
        <v>30600</v>
      </c>
      <c r="I15" s="133">
        <v>2050</v>
      </c>
      <c r="J15" s="133"/>
      <c r="K15" s="126">
        <f>M15+P15</f>
        <v>845</v>
      </c>
      <c r="L15" s="133">
        <v>725</v>
      </c>
      <c r="M15" s="134">
        <v>120</v>
      </c>
      <c r="N15" s="133"/>
      <c r="O15" s="133">
        <v>9</v>
      </c>
      <c r="P15" s="126">
        <v>725</v>
      </c>
      <c r="Q15" s="120">
        <f t="shared" si="3"/>
        <v>42723.2</v>
      </c>
    </row>
    <row r="16" spans="1:17" s="2" customFormat="1" ht="32.25" customHeight="1" hidden="1">
      <c r="A16" s="1"/>
      <c r="B16" s="61" t="s">
        <v>1234</v>
      </c>
      <c r="C16" s="61" t="s">
        <v>304</v>
      </c>
      <c r="D16" s="62" t="s">
        <v>300</v>
      </c>
      <c r="E16" s="63" t="s">
        <v>876</v>
      </c>
      <c r="F16" s="60">
        <f>G16+J16</f>
        <v>0</v>
      </c>
      <c r="G16" s="60"/>
      <c r="H16" s="64"/>
      <c r="I16" s="64"/>
      <c r="J16" s="60"/>
      <c r="K16" s="60">
        <f>M16+P16</f>
        <v>0</v>
      </c>
      <c r="L16" s="60"/>
      <c r="M16" s="64"/>
      <c r="N16" s="64"/>
      <c r="O16" s="64"/>
      <c r="P16" s="60">
        <f>L16</f>
        <v>0</v>
      </c>
      <c r="Q16" s="120">
        <f t="shared" si="3"/>
        <v>0</v>
      </c>
    </row>
    <row r="17" spans="1:17" s="2" customFormat="1" ht="18.75" hidden="1">
      <c r="A17" s="1"/>
      <c r="B17" s="55" t="s">
        <v>924</v>
      </c>
      <c r="C17" s="55" t="s">
        <v>461</v>
      </c>
      <c r="D17" s="65"/>
      <c r="E17" s="66" t="s">
        <v>118</v>
      </c>
      <c r="F17" s="120">
        <f>F18</f>
        <v>0</v>
      </c>
      <c r="G17" s="120">
        <f aca="true" t="shared" si="4" ref="G17:P17">G18</f>
        <v>0</v>
      </c>
      <c r="H17" s="120">
        <f t="shared" si="4"/>
        <v>0</v>
      </c>
      <c r="I17" s="120">
        <f t="shared" si="4"/>
        <v>0</v>
      </c>
      <c r="J17" s="120">
        <f t="shared" si="4"/>
        <v>0</v>
      </c>
      <c r="K17" s="120">
        <f t="shared" si="4"/>
        <v>0</v>
      </c>
      <c r="L17" s="120">
        <f>L18</f>
        <v>0</v>
      </c>
      <c r="M17" s="120">
        <f t="shared" si="4"/>
        <v>0</v>
      </c>
      <c r="N17" s="120">
        <f t="shared" si="4"/>
        <v>0</v>
      </c>
      <c r="O17" s="120">
        <f t="shared" si="4"/>
        <v>0</v>
      </c>
      <c r="P17" s="120">
        <f t="shared" si="4"/>
        <v>0</v>
      </c>
      <c r="Q17" s="120">
        <f t="shared" si="3"/>
        <v>0</v>
      </c>
    </row>
    <row r="18" spans="1:17" s="2" customFormat="1" ht="18.75" hidden="1">
      <c r="A18" s="1"/>
      <c r="B18" s="61" t="s">
        <v>119</v>
      </c>
      <c r="C18" s="61" t="s">
        <v>30</v>
      </c>
      <c r="D18" s="62" t="s">
        <v>215</v>
      </c>
      <c r="E18" s="63" t="s">
        <v>33</v>
      </c>
      <c r="F18" s="126">
        <f>G18+J18</f>
        <v>0</v>
      </c>
      <c r="G18" s="126"/>
      <c r="H18" s="126"/>
      <c r="I18" s="138"/>
      <c r="J18" s="126"/>
      <c r="K18" s="126">
        <f>M18+P18</f>
        <v>0</v>
      </c>
      <c r="L18" s="126"/>
      <c r="M18" s="138"/>
      <c r="N18" s="138"/>
      <c r="O18" s="138"/>
      <c r="P18" s="126"/>
      <c r="Q18" s="120">
        <f t="shared" si="3"/>
        <v>0</v>
      </c>
    </row>
    <row r="19" spans="1:17" s="2" customFormat="1" ht="18.75">
      <c r="A19" s="1"/>
      <c r="B19" s="55" t="s">
        <v>238</v>
      </c>
      <c r="C19" s="55" t="s">
        <v>239</v>
      </c>
      <c r="D19" s="65"/>
      <c r="E19" s="66" t="s">
        <v>996</v>
      </c>
      <c r="F19" s="120">
        <f>F20+F22+F25+F27</f>
        <v>2478</v>
      </c>
      <c r="G19" s="120">
        <f aca="true" t="shared" si="5" ref="G19:P19">G20+G22+G25+G27</f>
        <v>2478</v>
      </c>
      <c r="H19" s="120">
        <f t="shared" si="5"/>
        <v>0</v>
      </c>
      <c r="I19" s="120">
        <f t="shared" si="5"/>
        <v>0</v>
      </c>
      <c r="J19" s="120">
        <f t="shared" si="5"/>
        <v>0</v>
      </c>
      <c r="K19" s="120">
        <f t="shared" si="5"/>
        <v>2095</v>
      </c>
      <c r="L19" s="120">
        <f t="shared" si="5"/>
        <v>2095</v>
      </c>
      <c r="M19" s="120">
        <f t="shared" si="5"/>
        <v>0</v>
      </c>
      <c r="N19" s="120">
        <f t="shared" si="5"/>
        <v>0</v>
      </c>
      <c r="O19" s="120">
        <f t="shared" si="5"/>
        <v>0</v>
      </c>
      <c r="P19" s="120">
        <f t="shared" si="5"/>
        <v>2095</v>
      </c>
      <c r="Q19" s="120">
        <f t="shared" si="3"/>
        <v>4573</v>
      </c>
    </row>
    <row r="20" spans="1:17" s="2" customFormat="1" ht="18.75">
      <c r="A20" s="1"/>
      <c r="B20" s="55" t="s">
        <v>997</v>
      </c>
      <c r="C20" s="55" t="s">
        <v>998</v>
      </c>
      <c r="D20" s="65"/>
      <c r="E20" s="66" t="s">
        <v>139</v>
      </c>
      <c r="F20" s="126">
        <f aca="true" t="shared" si="6" ref="F20:P20">F21</f>
        <v>300</v>
      </c>
      <c r="G20" s="126">
        <f t="shared" si="6"/>
        <v>300</v>
      </c>
      <c r="H20" s="126">
        <f t="shared" si="6"/>
        <v>0</v>
      </c>
      <c r="I20" s="126">
        <f t="shared" si="6"/>
        <v>0</v>
      </c>
      <c r="J20" s="126">
        <f t="shared" si="6"/>
        <v>0</v>
      </c>
      <c r="K20" s="126">
        <f t="shared" si="6"/>
        <v>150</v>
      </c>
      <c r="L20" s="126">
        <f>L21</f>
        <v>150</v>
      </c>
      <c r="M20" s="126">
        <f t="shared" si="6"/>
        <v>0</v>
      </c>
      <c r="N20" s="126">
        <f t="shared" si="6"/>
        <v>0</v>
      </c>
      <c r="O20" s="126">
        <f t="shared" si="6"/>
        <v>0</v>
      </c>
      <c r="P20" s="126">
        <f t="shared" si="6"/>
        <v>150</v>
      </c>
      <c r="Q20" s="120">
        <f t="shared" si="3"/>
        <v>450</v>
      </c>
    </row>
    <row r="21" spans="1:17" s="2" customFormat="1" ht="18.75">
      <c r="A21" s="1"/>
      <c r="B21" s="61" t="s">
        <v>836</v>
      </c>
      <c r="C21" s="61" t="s">
        <v>837</v>
      </c>
      <c r="D21" s="62" t="s">
        <v>838</v>
      </c>
      <c r="E21" s="63" t="s">
        <v>839</v>
      </c>
      <c r="F21" s="126">
        <f>G21+J21</f>
        <v>300</v>
      </c>
      <c r="G21" s="126">
        <v>300</v>
      </c>
      <c r="H21" s="138"/>
      <c r="I21" s="138"/>
      <c r="J21" s="126"/>
      <c r="K21" s="126">
        <f>M21+P21</f>
        <v>150</v>
      </c>
      <c r="L21" s="126">
        <v>150</v>
      </c>
      <c r="M21" s="138"/>
      <c r="N21" s="138"/>
      <c r="O21" s="138"/>
      <c r="P21" s="126">
        <f>L21</f>
        <v>150</v>
      </c>
      <c r="Q21" s="120">
        <f t="shared" si="3"/>
        <v>450</v>
      </c>
    </row>
    <row r="22" spans="1:17" s="40" customFormat="1" ht="18.75">
      <c r="A22" s="39"/>
      <c r="B22" s="55" t="s">
        <v>140</v>
      </c>
      <c r="C22" s="55" t="s">
        <v>141</v>
      </c>
      <c r="D22" s="65"/>
      <c r="E22" s="66" t="s">
        <v>142</v>
      </c>
      <c r="F22" s="120">
        <f>F23+F24</f>
        <v>800</v>
      </c>
      <c r="G22" s="120">
        <f aca="true" t="shared" si="7" ref="G22:P22">G23+G24</f>
        <v>800</v>
      </c>
      <c r="H22" s="120">
        <f t="shared" si="7"/>
        <v>0</v>
      </c>
      <c r="I22" s="120">
        <f t="shared" si="7"/>
        <v>0</v>
      </c>
      <c r="J22" s="120">
        <f t="shared" si="7"/>
        <v>0</v>
      </c>
      <c r="K22" s="120">
        <f t="shared" si="7"/>
        <v>1945</v>
      </c>
      <c r="L22" s="120">
        <f>L23+L24</f>
        <v>1945</v>
      </c>
      <c r="M22" s="120">
        <f t="shared" si="7"/>
        <v>0</v>
      </c>
      <c r="N22" s="120">
        <f t="shared" si="7"/>
        <v>0</v>
      </c>
      <c r="O22" s="120">
        <f t="shared" si="7"/>
        <v>0</v>
      </c>
      <c r="P22" s="120">
        <f t="shared" si="7"/>
        <v>1945</v>
      </c>
      <c r="Q22" s="120">
        <f t="shared" si="3"/>
        <v>2745</v>
      </c>
    </row>
    <row r="23" spans="1:19" s="40" customFormat="1" ht="32.25">
      <c r="A23" s="39"/>
      <c r="B23" s="61" t="s">
        <v>518</v>
      </c>
      <c r="C23" s="61" t="s">
        <v>519</v>
      </c>
      <c r="D23" s="61" t="s">
        <v>1061</v>
      </c>
      <c r="E23" s="63" t="s">
        <v>520</v>
      </c>
      <c r="F23" s="126">
        <f>G23+J23</f>
        <v>0</v>
      </c>
      <c r="G23" s="120"/>
      <c r="H23" s="120"/>
      <c r="I23" s="120"/>
      <c r="J23" s="120"/>
      <c r="K23" s="126">
        <f>M23+P23</f>
        <v>1945</v>
      </c>
      <c r="L23" s="126">
        <v>1945</v>
      </c>
      <c r="M23" s="120"/>
      <c r="N23" s="120"/>
      <c r="O23" s="120"/>
      <c r="P23" s="126">
        <v>1945</v>
      </c>
      <c r="Q23" s="120">
        <f t="shared" si="3"/>
        <v>1945</v>
      </c>
      <c r="S23" s="154"/>
    </row>
    <row r="24" spans="1:17" s="2" customFormat="1" ht="31.5">
      <c r="A24" s="1"/>
      <c r="B24" s="61" t="s">
        <v>822</v>
      </c>
      <c r="C24" s="61" t="s">
        <v>1045</v>
      </c>
      <c r="D24" s="61" t="s">
        <v>298</v>
      </c>
      <c r="E24" s="67" t="s">
        <v>143</v>
      </c>
      <c r="F24" s="126">
        <f>G24+J24</f>
        <v>800</v>
      </c>
      <c r="G24" s="126">
        <v>800</v>
      </c>
      <c r="H24" s="138"/>
      <c r="I24" s="138"/>
      <c r="J24" s="126"/>
      <c r="K24" s="126">
        <f>M24+P24</f>
        <v>0</v>
      </c>
      <c r="L24" s="126"/>
      <c r="M24" s="138"/>
      <c r="N24" s="138"/>
      <c r="O24" s="138"/>
      <c r="P24" s="126">
        <f>L24</f>
        <v>0</v>
      </c>
      <c r="Q24" s="120">
        <f t="shared" si="3"/>
        <v>800</v>
      </c>
    </row>
    <row r="25" spans="1:17" s="40" customFormat="1" ht="31.5" hidden="1">
      <c r="A25" s="39"/>
      <c r="B25" s="55" t="s">
        <v>144</v>
      </c>
      <c r="C25" s="55" t="s">
        <v>145</v>
      </c>
      <c r="D25" s="65"/>
      <c r="E25" s="57" t="s">
        <v>110</v>
      </c>
      <c r="F25" s="120">
        <f aca="true" t="shared" si="8" ref="F25:P25">F26</f>
        <v>0</v>
      </c>
      <c r="G25" s="120">
        <f t="shared" si="8"/>
        <v>0</v>
      </c>
      <c r="H25" s="120">
        <f t="shared" si="8"/>
        <v>0</v>
      </c>
      <c r="I25" s="120">
        <f t="shared" si="8"/>
        <v>0</v>
      </c>
      <c r="J25" s="120">
        <f t="shared" si="8"/>
        <v>0</v>
      </c>
      <c r="K25" s="120">
        <f t="shared" si="8"/>
        <v>0</v>
      </c>
      <c r="L25" s="120">
        <f>L26</f>
        <v>0</v>
      </c>
      <c r="M25" s="120">
        <f t="shared" si="8"/>
        <v>0</v>
      </c>
      <c r="N25" s="120">
        <f t="shared" si="8"/>
        <v>0</v>
      </c>
      <c r="O25" s="120">
        <f t="shared" si="8"/>
        <v>0</v>
      </c>
      <c r="P25" s="120">
        <f t="shared" si="8"/>
        <v>0</v>
      </c>
      <c r="Q25" s="120">
        <f t="shared" si="3"/>
        <v>0</v>
      </c>
    </row>
    <row r="26" spans="1:17" s="2" customFormat="1" ht="18.75" hidden="1">
      <c r="A26" s="1"/>
      <c r="B26" s="61" t="s">
        <v>1145</v>
      </c>
      <c r="C26" s="61" t="s">
        <v>1146</v>
      </c>
      <c r="D26" s="62" t="s">
        <v>470</v>
      </c>
      <c r="E26" s="63" t="s">
        <v>201</v>
      </c>
      <c r="F26" s="126">
        <f>G26+J26</f>
        <v>0</v>
      </c>
      <c r="G26" s="126"/>
      <c r="H26" s="138"/>
      <c r="I26" s="138"/>
      <c r="J26" s="138"/>
      <c r="K26" s="138">
        <f>M26+P26</f>
        <v>0</v>
      </c>
      <c r="L26" s="126"/>
      <c r="M26" s="138"/>
      <c r="N26" s="138"/>
      <c r="O26" s="138"/>
      <c r="P26" s="126"/>
      <c r="Q26" s="120">
        <f t="shared" si="3"/>
        <v>0</v>
      </c>
    </row>
    <row r="27" spans="1:17" s="2" customFormat="1" ht="33.75" customHeight="1">
      <c r="A27" s="1"/>
      <c r="B27" s="55" t="s">
        <v>907</v>
      </c>
      <c r="C27" s="55" t="s">
        <v>130</v>
      </c>
      <c r="D27" s="65"/>
      <c r="E27" s="66" t="s">
        <v>908</v>
      </c>
      <c r="F27" s="120">
        <f aca="true" t="shared" si="9" ref="F27:Q27">F28+F29</f>
        <v>1378</v>
      </c>
      <c r="G27" s="120">
        <f t="shared" si="9"/>
        <v>1378</v>
      </c>
      <c r="H27" s="120">
        <f t="shared" si="9"/>
        <v>0</v>
      </c>
      <c r="I27" s="120">
        <f t="shared" si="9"/>
        <v>0</v>
      </c>
      <c r="J27" s="120">
        <f t="shared" si="9"/>
        <v>0</v>
      </c>
      <c r="K27" s="120">
        <f t="shared" si="9"/>
        <v>0</v>
      </c>
      <c r="L27" s="120">
        <f t="shared" si="9"/>
        <v>0</v>
      </c>
      <c r="M27" s="120">
        <f t="shared" si="9"/>
        <v>0</v>
      </c>
      <c r="N27" s="120">
        <f t="shared" si="9"/>
        <v>0</v>
      </c>
      <c r="O27" s="120">
        <f t="shared" si="9"/>
        <v>0</v>
      </c>
      <c r="P27" s="120">
        <f t="shared" si="9"/>
        <v>0</v>
      </c>
      <c r="Q27" s="120">
        <f t="shared" si="9"/>
        <v>1378</v>
      </c>
    </row>
    <row r="28" spans="1:17" s="2" customFormat="1" ht="33.75" customHeight="1">
      <c r="A28" s="1"/>
      <c r="B28" s="61" t="s">
        <v>898</v>
      </c>
      <c r="C28" s="61" t="s">
        <v>899</v>
      </c>
      <c r="D28" s="62" t="s">
        <v>298</v>
      </c>
      <c r="E28" s="63" t="s">
        <v>935</v>
      </c>
      <c r="F28" s="126">
        <f>G28+J28</f>
        <v>58</v>
      </c>
      <c r="G28" s="126">
        <v>58</v>
      </c>
      <c r="H28" s="120"/>
      <c r="I28" s="120"/>
      <c r="J28" s="120"/>
      <c r="K28" s="138">
        <f>M28+P28</f>
        <v>0</v>
      </c>
      <c r="L28" s="120"/>
      <c r="M28" s="120"/>
      <c r="N28" s="120"/>
      <c r="O28" s="120"/>
      <c r="P28" s="120"/>
      <c r="Q28" s="120">
        <f t="shared" si="3"/>
        <v>58</v>
      </c>
    </row>
    <row r="29" spans="1:17" s="2" customFormat="1" ht="33" customHeight="1">
      <c r="A29" s="1"/>
      <c r="B29" s="61" t="s">
        <v>351</v>
      </c>
      <c r="C29" s="61" t="s">
        <v>684</v>
      </c>
      <c r="D29" s="62" t="s">
        <v>298</v>
      </c>
      <c r="E29" s="67" t="s">
        <v>890</v>
      </c>
      <c r="F29" s="126">
        <f aca="true" t="shared" si="10" ref="F29:P29">F30</f>
        <v>1320</v>
      </c>
      <c r="G29" s="126">
        <f t="shared" si="10"/>
        <v>1320</v>
      </c>
      <c r="H29" s="126">
        <f t="shared" si="10"/>
        <v>0</v>
      </c>
      <c r="I29" s="126">
        <f t="shared" si="10"/>
        <v>0</v>
      </c>
      <c r="J29" s="126">
        <f t="shared" si="10"/>
        <v>0</v>
      </c>
      <c r="K29" s="126">
        <f t="shared" si="10"/>
        <v>0</v>
      </c>
      <c r="L29" s="126">
        <f>L30</f>
        <v>0</v>
      </c>
      <c r="M29" s="126">
        <f t="shared" si="10"/>
        <v>0</v>
      </c>
      <c r="N29" s="126">
        <f t="shared" si="10"/>
        <v>0</v>
      </c>
      <c r="O29" s="126">
        <f t="shared" si="10"/>
        <v>0</v>
      </c>
      <c r="P29" s="126">
        <f t="shared" si="10"/>
        <v>0</v>
      </c>
      <c r="Q29" s="120">
        <f t="shared" si="3"/>
        <v>1320</v>
      </c>
    </row>
    <row r="30" spans="1:17" s="2" customFormat="1" ht="31.5">
      <c r="A30" s="1"/>
      <c r="B30" s="68" t="s">
        <v>352</v>
      </c>
      <c r="C30" s="61" t="s">
        <v>685</v>
      </c>
      <c r="D30" s="62" t="s">
        <v>298</v>
      </c>
      <c r="E30" s="67" t="s">
        <v>350</v>
      </c>
      <c r="F30" s="126">
        <f>G30+J30</f>
        <v>1320</v>
      </c>
      <c r="G30" s="126">
        <v>1320</v>
      </c>
      <c r="H30" s="138"/>
      <c r="I30" s="138"/>
      <c r="J30" s="138"/>
      <c r="K30" s="138">
        <f>M30+P30</f>
        <v>0</v>
      </c>
      <c r="L30" s="126"/>
      <c r="M30" s="138"/>
      <c r="N30" s="138"/>
      <c r="O30" s="138"/>
      <c r="P30" s="126">
        <f>L30</f>
        <v>0</v>
      </c>
      <c r="Q30" s="120">
        <f t="shared" si="3"/>
        <v>1320</v>
      </c>
    </row>
    <row r="31" spans="1:17" s="2" customFormat="1" ht="63" customHeight="1" hidden="1">
      <c r="A31" s="1"/>
      <c r="B31" s="61" t="s">
        <v>639</v>
      </c>
      <c r="C31" s="61" t="s">
        <v>640</v>
      </c>
      <c r="D31" s="61" t="s">
        <v>641</v>
      </c>
      <c r="E31" s="69" t="s">
        <v>283</v>
      </c>
      <c r="F31" s="70">
        <f>G31+J31</f>
        <v>0</v>
      </c>
      <c r="G31" s="60"/>
      <c r="H31" s="64"/>
      <c r="I31" s="64"/>
      <c r="J31" s="64"/>
      <c r="K31" s="64">
        <f>M31+P31</f>
        <v>0</v>
      </c>
      <c r="L31" s="60"/>
      <c r="M31" s="64"/>
      <c r="N31" s="64"/>
      <c r="O31" s="64"/>
      <c r="P31" s="60">
        <f>L31</f>
        <v>0</v>
      </c>
      <c r="Q31" s="120">
        <f t="shared" si="3"/>
        <v>0</v>
      </c>
    </row>
    <row r="32" spans="1:17" s="2" customFormat="1" ht="49.5" customHeight="1" hidden="1">
      <c r="A32" s="1"/>
      <c r="B32" s="61" t="s">
        <v>816</v>
      </c>
      <c r="C32" s="61" t="s">
        <v>817</v>
      </c>
      <c r="D32" s="62" t="s">
        <v>1264</v>
      </c>
      <c r="E32" s="71" t="s">
        <v>861</v>
      </c>
      <c r="F32" s="60">
        <f>G32+J32</f>
        <v>0</v>
      </c>
      <c r="G32" s="60"/>
      <c r="H32" s="64"/>
      <c r="I32" s="64"/>
      <c r="J32" s="64"/>
      <c r="K32" s="60">
        <f>M32+P32</f>
        <v>0</v>
      </c>
      <c r="L32" s="60"/>
      <c r="M32" s="64"/>
      <c r="N32" s="64"/>
      <c r="O32" s="64"/>
      <c r="P32" s="60">
        <f>L32</f>
        <v>0</v>
      </c>
      <c r="Q32" s="120">
        <f t="shared" si="3"/>
        <v>0</v>
      </c>
    </row>
    <row r="33" spans="1:17" s="2" customFormat="1" ht="40.5" customHeight="1" hidden="1">
      <c r="A33" s="1"/>
      <c r="B33" s="61" t="s">
        <v>862</v>
      </c>
      <c r="C33" s="61" t="s">
        <v>863</v>
      </c>
      <c r="D33" s="62" t="s">
        <v>1061</v>
      </c>
      <c r="E33" s="71" t="s">
        <v>1062</v>
      </c>
      <c r="F33" s="60">
        <f>G33+J33</f>
        <v>0</v>
      </c>
      <c r="G33" s="60"/>
      <c r="H33" s="64"/>
      <c r="I33" s="64"/>
      <c r="J33" s="64"/>
      <c r="K33" s="60">
        <f>M33+P33</f>
        <v>0</v>
      </c>
      <c r="L33" s="60"/>
      <c r="M33" s="64"/>
      <c r="N33" s="64"/>
      <c r="O33" s="64"/>
      <c r="P33" s="60">
        <f>L33</f>
        <v>0</v>
      </c>
      <c r="Q33" s="120">
        <f t="shared" si="3"/>
        <v>0</v>
      </c>
    </row>
    <row r="34" spans="1:17" s="2" customFormat="1" ht="26.25" customHeight="1">
      <c r="A34" s="1"/>
      <c r="B34" s="55" t="s">
        <v>788</v>
      </c>
      <c r="C34" s="55" t="s">
        <v>111</v>
      </c>
      <c r="D34" s="65"/>
      <c r="E34" s="492" t="s">
        <v>49</v>
      </c>
      <c r="F34" s="120">
        <f>F35</f>
        <v>100</v>
      </c>
      <c r="G34" s="120">
        <f aca="true" t="shared" si="11" ref="G34:Q34">G35</f>
        <v>100</v>
      </c>
      <c r="H34" s="120">
        <f t="shared" si="11"/>
        <v>0</v>
      </c>
      <c r="I34" s="120">
        <f t="shared" si="11"/>
        <v>0</v>
      </c>
      <c r="J34" s="120">
        <f t="shared" si="11"/>
        <v>0</v>
      </c>
      <c r="K34" s="120">
        <f t="shared" si="11"/>
        <v>0</v>
      </c>
      <c r="L34" s="120">
        <f t="shared" si="11"/>
        <v>0</v>
      </c>
      <c r="M34" s="120">
        <f t="shared" si="11"/>
        <v>0</v>
      </c>
      <c r="N34" s="120">
        <f t="shared" si="11"/>
        <v>0</v>
      </c>
      <c r="O34" s="120">
        <f t="shared" si="11"/>
        <v>0</v>
      </c>
      <c r="P34" s="120">
        <f t="shared" si="11"/>
        <v>0</v>
      </c>
      <c r="Q34" s="120">
        <f t="shared" si="11"/>
        <v>100</v>
      </c>
    </row>
    <row r="35" spans="1:17" s="2" customFormat="1" ht="35.25" customHeight="1">
      <c r="A35" s="1"/>
      <c r="B35" s="61" t="s">
        <v>789</v>
      </c>
      <c r="C35" s="61" t="s">
        <v>790</v>
      </c>
      <c r="D35" s="62"/>
      <c r="E35" s="71" t="s">
        <v>791</v>
      </c>
      <c r="F35" s="126">
        <f aca="true" t="shared" si="12" ref="F35:Q35">F36</f>
        <v>100</v>
      </c>
      <c r="G35" s="126">
        <f t="shared" si="12"/>
        <v>100</v>
      </c>
      <c r="H35" s="126">
        <f t="shared" si="12"/>
        <v>0</v>
      </c>
      <c r="I35" s="126">
        <f t="shared" si="12"/>
        <v>0</v>
      </c>
      <c r="J35" s="126">
        <f t="shared" si="12"/>
        <v>0</v>
      </c>
      <c r="K35" s="126">
        <f t="shared" si="12"/>
        <v>0</v>
      </c>
      <c r="L35" s="126">
        <f t="shared" si="12"/>
        <v>0</v>
      </c>
      <c r="M35" s="126">
        <f t="shared" si="12"/>
        <v>0</v>
      </c>
      <c r="N35" s="126">
        <f t="shared" si="12"/>
        <v>0</v>
      </c>
      <c r="O35" s="126">
        <f t="shared" si="12"/>
        <v>0</v>
      </c>
      <c r="P35" s="126">
        <f t="shared" si="12"/>
        <v>0</v>
      </c>
      <c r="Q35" s="126">
        <f t="shared" si="12"/>
        <v>100</v>
      </c>
    </row>
    <row r="36" spans="1:17" s="2" customFormat="1" ht="34.5" customHeight="1">
      <c r="A36" s="1"/>
      <c r="B36" s="61" t="s">
        <v>792</v>
      </c>
      <c r="C36" s="61" t="s">
        <v>793</v>
      </c>
      <c r="D36" s="62" t="s">
        <v>794</v>
      </c>
      <c r="E36" s="71" t="s">
        <v>791</v>
      </c>
      <c r="F36" s="126">
        <f>G36+J36</f>
        <v>100</v>
      </c>
      <c r="G36" s="126">
        <v>100</v>
      </c>
      <c r="H36" s="138"/>
      <c r="I36" s="138"/>
      <c r="J36" s="138"/>
      <c r="K36" s="138">
        <f>M36+P36</f>
        <v>0</v>
      </c>
      <c r="L36" s="126"/>
      <c r="M36" s="138"/>
      <c r="N36" s="138"/>
      <c r="O36" s="138"/>
      <c r="P36" s="126"/>
      <c r="Q36" s="120">
        <f t="shared" si="3"/>
        <v>100</v>
      </c>
    </row>
    <row r="37" spans="1:17" s="2" customFormat="1" ht="18.75">
      <c r="A37" s="1"/>
      <c r="B37" s="55" t="s">
        <v>878</v>
      </c>
      <c r="C37" s="56"/>
      <c r="D37" s="72"/>
      <c r="E37" s="73" t="s">
        <v>302</v>
      </c>
      <c r="F37" s="120">
        <f>F38</f>
        <v>347343.4</v>
      </c>
      <c r="G37" s="120">
        <f>G38</f>
        <v>347343.4</v>
      </c>
      <c r="H37" s="120">
        <f>H38</f>
        <v>233462.59999999998</v>
      </c>
      <c r="I37" s="120">
        <f>I38</f>
        <v>34802.4</v>
      </c>
      <c r="J37" s="120">
        <f>J38</f>
        <v>0</v>
      </c>
      <c r="K37" s="120">
        <f aca="true" t="shared" si="13" ref="K37:P37">K38</f>
        <v>17434.5</v>
      </c>
      <c r="L37" s="120">
        <f>L38</f>
        <v>8910.2</v>
      </c>
      <c r="M37" s="120">
        <f t="shared" si="13"/>
        <v>8524.3</v>
      </c>
      <c r="N37" s="120">
        <f t="shared" si="13"/>
        <v>0</v>
      </c>
      <c r="O37" s="120">
        <f t="shared" si="13"/>
        <v>0</v>
      </c>
      <c r="P37" s="120">
        <f t="shared" si="13"/>
        <v>8910.2</v>
      </c>
      <c r="Q37" s="120">
        <f t="shared" si="3"/>
        <v>364777.9</v>
      </c>
    </row>
    <row r="38" spans="1:17" s="2" customFormat="1" ht="18.75">
      <c r="A38" s="1"/>
      <c r="B38" s="55" t="s">
        <v>879</v>
      </c>
      <c r="C38" s="55"/>
      <c r="D38" s="55"/>
      <c r="E38" s="73" t="s">
        <v>302</v>
      </c>
      <c r="F38" s="120">
        <f aca="true" t="shared" si="14" ref="F38:P38">F39+F41+F70</f>
        <v>347343.4</v>
      </c>
      <c r="G38" s="120">
        <f t="shared" si="14"/>
        <v>347343.4</v>
      </c>
      <c r="H38" s="120">
        <f t="shared" si="14"/>
        <v>233462.59999999998</v>
      </c>
      <c r="I38" s="120">
        <f t="shared" si="14"/>
        <v>34802.4</v>
      </c>
      <c r="J38" s="120">
        <f t="shared" si="14"/>
        <v>0</v>
      </c>
      <c r="K38" s="120">
        <f t="shared" si="14"/>
        <v>17434.5</v>
      </c>
      <c r="L38" s="120">
        <f t="shared" si="14"/>
        <v>8910.2</v>
      </c>
      <c r="M38" s="120">
        <f t="shared" si="14"/>
        <v>8524.3</v>
      </c>
      <c r="N38" s="120">
        <f t="shared" si="14"/>
        <v>0</v>
      </c>
      <c r="O38" s="120">
        <f t="shared" si="14"/>
        <v>0</v>
      </c>
      <c r="P38" s="120">
        <f t="shared" si="14"/>
        <v>8910.2</v>
      </c>
      <c r="Q38" s="120">
        <f t="shared" si="3"/>
        <v>364777.9</v>
      </c>
    </row>
    <row r="39" spans="1:17" s="2" customFormat="1" ht="18.75">
      <c r="A39" s="1"/>
      <c r="B39" s="55" t="s">
        <v>50</v>
      </c>
      <c r="C39" s="56" t="s">
        <v>312</v>
      </c>
      <c r="D39" s="56"/>
      <c r="E39" s="57" t="s">
        <v>237</v>
      </c>
      <c r="F39" s="120">
        <f aca="true" t="shared" si="15" ref="F39:P39">F40</f>
        <v>2736.9</v>
      </c>
      <c r="G39" s="120">
        <f t="shared" si="15"/>
        <v>2736.9</v>
      </c>
      <c r="H39" s="120">
        <f t="shared" si="15"/>
        <v>2100</v>
      </c>
      <c r="I39" s="120">
        <f t="shared" si="15"/>
        <v>0</v>
      </c>
      <c r="J39" s="120">
        <f t="shared" si="15"/>
        <v>0</v>
      </c>
      <c r="K39" s="120">
        <f t="shared" si="15"/>
        <v>0</v>
      </c>
      <c r="L39" s="120">
        <f>L40</f>
        <v>0</v>
      </c>
      <c r="M39" s="120">
        <f t="shared" si="15"/>
        <v>0</v>
      </c>
      <c r="N39" s="120">
        <f t="shared" si="15"/>
        <v>0</v>
      </c>
      <c r="O39" s="120">
        <f t="shared" si="15"/>
        <v>0</v>
      </c>
      <c r="P39" s="120">
        <f t="shared" si="15"/>
        <v>0</v>
      </c>
      <c r="Q39" s="120">
        <f t="shared" si="3"/>
        <v>2736.9</v>
      </c>
    </row>
    <row r="40" spans="1:17" s="2" customFormat="1" ht="42" customHeight="1">
      <c r="A40" s="1"/>
      <c r="B40" s="61" t="s">
        <v>880</v>
      </c>
      <c r="C40" s="61" t="s">
        <v>414</v>
      </c>
      <c r="D40" s="74" t="s">
        <v>309</v>
      </c>
      <c r="E40" s="75" t="s">
        <v>415</v>
      </c>
      <c r="F40" s="126">
        <f>G40+J40</f>
        <v>2736.9</v>
      </c>
      <c r="G40" s="126">
        <v>2736.9</v>
      </c>
      <c r="H40" s="126">
        <v>2100</v>
      </c>
      <c r="I40" s="126"/>
      <c r="J40" s="126"/>
      <c r="K40" s="126">
        <f>M40+P40</f>
        <v>0</v>
      </c>
      <c r="L40" s="126"/>
      <c r="M40" s="126"/>
      <c r="N40" s="126"/>
      <c r="O40" s="126"/>
      <c r="P40" s="126"/>
      <c r="Q40" s="120">
        <f t="shared" si="3"/>
        <v>2736.9</v>
      </c>
    </row>
    <row r="41" spans="1:17" s="2" customFormat="1" ht="22.5" customHeight="1">
      <c r="A41" s="1"/>
      <c r="B41" s="55" t="s">
        <v>51</v>
      </c>
      <c r="C41" s="55" t="s">
        <v>52</v>
      </c>
      <c r="D41" s="76"/>
      <c r="E41" s="73" t="s">
        <v>53</v>
      </c>
      <c r="F41" s="120">
        <f>F45+F46+F52+F55+F59+F60+F61+F69</f>
        <v>344606.5</v>
      </c>
      <c r="G41" s="120">
        <f>G45+G46+G52+G55+G59+G60+G61+G69</f>
        <v>344606.5</v>
      </c>
      <c r="H41" s="120">
        <f aca="true" t="shared" si="16" ref="H41:Q41">H45+H46+H52+H55+H59+H60+H61+H69</f>
        <v>231362.59999999998</v>
      </c>
      <c r="I41" s="120">
        <f t="shared" si="16"/>
        <v>34802.4</v>
      </c>
      <c r="J41" s="120">
        <f t="shared" si="16"/>
        <v>0</v>
      </c>
      <c r="K41" s="120">
        <f t="shared" si="16"/>
        <v>17289.8</v>
      </c>
      <c r="L41" s="120">
        <f t="shared" si="16"/>
        <v>8765.5</v>
      </c>
      <c r="M41" s="120">
        <f t="shared" si="16"/>
        <v>8524.3</v>
      </c>
      <c r="N41" s="120">
        <f t="shared" si="16"/>
        <v>0</v>
      </c>
      <c r="O41" s="120">
        <f t="shared" si="16"/>
        <v>0</v>
      </c>
      <c r="P41" s="120">
        <f t="shared" si="16"/>
        <v>8765.5</v>
      </c>
      <c r="Q41" s="120">
        <f t="shared" si="16"/>
        <v>361896.3</v>
      </c>
    </row>
    <row r="42" spans="1:17" s="2" customFormat="1" ht="22.5" customHeight="1">
      <c r="A42" s="1"/>
      <c r="B42" s="55"/>
      <c r="C42" s="55"/>
      <c r="D42" s="76"/>
      <c r="E42" s="73" t="s">
        <v>669</v>
      </c>
      <c r="F42" s="120">
        <f aca="true" t="shared" si="17" ref="F42:P42">F47+F54</f>
        <v>125584.3</v>
      </c>
      <c r="G42" s="120">
        <f t="shared" si="17"/>
        <v>125584.3</v>
      </c>
      <c r="H42" s="120">
        <f t="shared" si="17"/>
        <v>102938</v>
      </c>
      <c r="I42" s="120">
        <f t="shared" si="17"/>
        <v>0</v>
      </c>
      <c r="J42" s="120">
        <f t="shared" si="17"/>
        <v>0</v>
      </c>
      <c r="K42" s="120">
        <f t="shared" si="17"/>
        <v>0</v>
      </c>
      <c r="L42" s="120">
        <f>L47+L54</f>
        <v>0</v>
      </c>
      <c r="M42" s="120">
        <f t="shared" si="17"/>
        <v>0</v>
      </c>
      <c r="N42" s="120">
        <f t="shared" si="17"/>
        <v>0</v>
      </c>
      <c r="O42" s="120">
        <f t="shared" si="17"/>
        <v>0</v>
      </c>
      <c r="P42" s="120">
        <f t="shared" si="17"/>
        <v>0</v>
      </c>
      <c r="Q42" s="120">
        <f t="shared" si="3"/>
        <v>125584.3</v>
      </c>
    </row>
    <row r="43" spans="1:17" s="2" customFormat="1" ht="54.75" customHeight="1" hidden="1">
      <c r="A43" s="1"/>
      <c r="B43" s="55"/>
      <c r="C43" s="55"/>
      <c r="D43" s="76"/>
      <c r="E43" s="73" t="s">
        <v>534</v>
      </c>
      <c r="F43" s="120">
        <f>G43</f>
        <v>157.1</v>
      </c>
      <c r="G43" s="120">
        <f>G48</f>
        <v>157.1</v>
      </c>
      <c r="H43" s="120">
        <f aca="true" t="shared" si="18" ref="H43:P43">H48</f>
        <v>83.7</v>
      </c>
      <c r="I43" s="120">
        <f t="shared" si="18"/>
        <v>0</v>
      </c>
      <c r="J43" s="120">
        <f t="shared" si="18"/>
        <v>0</v>
      </c>
      <c r="K43" s="120">
        <f t="shared" si="18"/>
        <v>0</v>
      </c>
      <c r="L43" s="120">
        <f t="shared" si="18"/>
        <v>0</v>
      </c>
      <c r="M43" s="120">
        <f t="shared" si="18"/>
        <v>0</v>
      </c>
      <c r="N43" s="120">
        <f t="shared" si="18"/>
        <v>0</v>
      </c>
      <c r="O43" s="120">
        <f t="shared" si="18"/>
        <v>0</v>
      </c>
      <c r="P43" s="120">
        <f t="shared" si="18"/>
        <v>0</v>
      </c>
      <c r="Q43" s="120">
        <f t="shared" si="3"/>
        <v>157.1</v>
      </c>
    </row>
    <row r="44" spans="1:17" s="2" customFormat="1" ht="36.75" customHeight="1" hidden="1">
      <c r="A44" s="1"/>
      <c r="B44" s="55"/>
      <c r="C44" s="55"/>
      <c r="D44" s="76"/>
      <c r="E44" s="73" t="s">
        <v>535</v>
      </c>
      <c r="F44" s="120">
        <f>F64</f>
        <v>1161.4</v>
      </c>
      <c r="G44" s="120">
        <f aca="true" t="shared" si="19" ref="G44:P44">G64</f>
        <v>1161.4</v>
      </c>
      <c r="H44" s="120">
        <f t="shared" si="19"/>
        <v>952</v>
      </c>
      <c r="I44" s="120">
        <f t="shared" si="19"/>
        <v>0</v>
      </c>
      <c r="J44" s="120">
        <f t="shared" si="19"/>
        <v>0</v>
      </c>
      <c r="K44" s="120">
        <f t="shared" si="19"/>
        <v>0</v>
      </c>
      <c r="L44" s="120">
        <f t="shared" si="19"/>
        <v>0</v>
      </c>
      <c r="M44" s="120">
        <f t="shared" si="19"/>
        <v>0</v>
      </c>
      <c r="N44" s="120">
        <f t="shared" si="19"/>
        <v>0</v>
      </c>
      <c r="O44" s="120">
        <f t="shared" si="19"/>
        <v>0</v>
      </c>
      <c r="P44" s="120">
        <f t="shared" si="19"/>
        <v>0</v>
      </c>
      <c r="Q44" s="120">
        <f t="shared" si="3"/>
        <v>1161.4</v>
      </c>
    </row>
    <row r="45" spans="1:17" s="2" customFormat="1" ht="18.75">
      <c r="A45" s="1"/>
      <c r="B45" s="61" t="s">
        <v>881</v>
      </c>
      <c r="C45" s="61" t="s">
        <v>305</v>
      </c>
      <c r="D45" s="74" t="s">
        <v>306</v>
      </c>
      <c r="E45" s="75" t="s">
        <v>923</v>
      </c>
      <c r="F45" s="126">
        <f aca="true" t="shared" si="20" ref="F45:F55">G45+J45</f>
        <v>119067</v>
      </c>
      <c r="G45" s="126">
        <v>119067</v>
      </c>
      <c r="H45" s="126">
        <v>76808.8</v>
      </c>
      <c r="I45" s="126">
        <v>13703.5</v>
      </c>
      <c r="J45" s="126"/>
      <c r="K45" s="126">
        <f aca="true" t="shared" si="21" ref="K45:K55">M45+P45</f>
        <v>7778.299999999999</v>
      </c>
      <c r="L45" s="126">
        <v>2058.9</v>
      </c>
      <c r="M45" s="126">
        <v>5719.4</v>
      </c>
      <c r="N45" s="126"/>
      <c r="O45" s="126"/>
      <c r="P45" s="126">
        <v>2058.9</v>
      </c>
      <c r="Q45" s="120">
        <f t="shared" si="3"/>
        <v>126845.3</v>
      </c>
    </row>
    <row r="46" spans="1:17" s="2" customFormat="1" ht="68.25" customHeight="1">
      <c r="A46" s="1"/>
      <c r="B46" s="61" t="s">
        <v>882</v>
      </c>
      <c r="C46" s="61" t="s">
        <v>920</v>
      </c>
      <c r="D46" s="74" t="s">
        <v>921</v>
      </c>
      <c r="E46" s="75" t="s">
        <v>451</v>
      </c>
      <c r="F46" s="126">
        <f t="shared" si="20"/>
        <v>206332</v>
      </c>
      <c r="G46" s="126">
        <v>206332</v>
      </c>
      <c r="H46" s="126">
        <v>141806.8</v>
      </c>
      <c r="I46" s="126">
        <v>19232.8</v>
      </c>
      <c r="J46" s="126"/>
      <c r="K46" s="126">
        <f t="shared" si="21"/>
        <v>8897.5</v>
      </c>
      <c r="L46" s="126">
        <v>6649.4</v>
      </c>
      <c r="M46" s="126">
        <v>2248.1</v>
      </c>
      <c r="N46" s="126"/>
      <c r="O46" s="126"/>
      <c r="P46" s="126">
        <v>6649.4</v>
      </c>
      <c r="Q46" s="120">
        <f t="shared" si="3"/>
        <v>215229.5</v>
      </c>
    </row>
    <row r="47" spans="1:17" s="2" customFormat="1" ht="31.5">
      <c r="A47" s="1"/>
      <c r="B47" s="61"/>
      <c r="C47" s="72"/>
      <c r="D47" s="77"/>
      <c r="E47" s="75" t="s">
        <v>726</v>
      </c>
      <c r="F47" s="126">
        <f t="shared" si="20"/>
        <v>125584.3</v>
      </c>
      <c r="G47" s="126">
        <v>125584.3</v>
      </c>
      <c r="H47" s="126">
        <v>102938</v>
      </c>
      <c r="I47" s="126"/>
      <c r="J47" s="126"/>
      <c r="K47" s="126">
        <f t="shared" si="21"/>
        <v>0</v>
      </c>
      <c r="L47" s="126"/>
      <c r="M47" s="126"/>
      <c r="N47" s="126"/>
      <c r="O47" s="126"/>
      <c r="P47" s="126"/>
      <c r="Q47" s="120">
        <f t="shared" si="3"/>
        <v>125584.3</v>
      </c>
    </row>
    <row r="48" spans="1:17" s="2" customFormat="1" ht="67.5" customHeight="1" hidden="1">
      <c r="A48" s="1"/>
      <c r="B48" s="61"/>
      <c r="C48" s="72"/>
      <c r="D48" s="77"/>
      <c r="E48" s="75" t="s">
        <v>482</v>
      </c>
      <c r="F48" s="126">
        <f>G48+J48</f>
        <v>157.1</v>
      </c>
      <c r="G48" s="126">
        <v>157.1</v>
      </c>
      <c r="H48" s="126">
        <v>83.7</v>
      </c>
      <c r="I48" s="126"/>
      <c r="J48" s="126"/>
      <c r="K48" s="126">
        <f>M48+P48</f>
        <v>0</v>
      </c>
      <c r="L48" s="126"/>
      <c r="M48" s="126"/>
      <c r="N48" s="126"/>
      <c r="O48" s="126"/>
      <c r="P48" s="126"/>
      <c r="Q48" s="120">
        <f t="shared" si="3"/>
        <v>157.1</v>
      </c>
    </row>
    <row r="49" spans="1:17" s="2" customFormat="1" ht="31.5" customHeight="1" hidden="1">
      <c r="A49" s="518" t="s">
        <v>727</v>
      </c>
      <c r="B49" s="519" t="s">
        <v>727</v>
      </c>
      <c r="C49" s="519" t="s">
        <v>728</v>
      </c>
      <c r="D49" s="519" t="s">
        <v>921</v>
      </c>
      <c r="E49" s="67" t="s">
        <v>708</v>
      </c>
      <c r="F49" s="60">
        <f t="shared" si="20"/>
        <v>0</v>
      </c>
      <c r="G49" s="78"/>
      <c r="H49" s="78"/>
      <c r="I49" s="78"/>
      <c r="J49" s="78"/>
      <c r="K49" s="60">
        <f t="shared" si="21"/>
        <v>0</v>
      </c>
      <c r="L49" s="78"/>
      <c r="M49" s="78"/>
      <c r="N49" s="78"/>
      <c r="O49" s="78"/>
      <c r="P49" s="78"/>
      <c r="Q49" s="120">
        <f t="shared" si="3"/>
        <v>0</v>
      </c>
    </row>
    <row r="50" spans="1:17" s="2" customFormat="1" ht="18.75" customHeight="1" hidden="1">
      <c r="A50" s="518"/>
      <c r="B50" s="519"/>
      <c r="C50" s="519"/>
      <c r="D50" s="519"/>
      <c r="E50" s="79" t="s">
        <v>709</v>
      </c>
      <c r="F50" s="60">
        <f t="shared" si="20"/>
        <v>0</v>
      </c>
      <c r="G50" s="78"/>
      <c r="H50" s="78"/>
      <c r="I50" s="78"/>
      <c r="J50" s="78"/>
      <c r="K50" s="60">
        <f t="shared" si="21"/>
        <v>0</v>
      </c>
      <c r="L50" s="78"/>
      <c r="M50" s="78"/>
      <c r="N50" s="78"/>
      <c r="O50" s="78"/>
      <c r="P50" s="78"/>
      <c r="Q50" s="120">
        <f t="shared" si="3"/>
        <v>0</v>
      </c>
    </row>
    <row r="51" spans="1:17" s="2" customFormat="1" ht="18.75" customHeight="1" hidden="1">
      <c r="A51" s="518"/>
      <c r="B51" s="519"/>
      <c r="C51" s="519"/>
      <c r="D51" s="519"/>
      <c r="E51" s="79" t="s">
        <v>745</v>
      </c>
      <c r="F51" s="60">
        <f t="shared" si="20"/>
        <v>0</v>
      </c>
      <c r="G51" s="80"/>
      <c r="H51" s="80"/>
      <c r="I51" s="80"/>
      <c r="J51" s="80"/>
      <c r="K51" s="60">
        <f t="shared" si="21"/>
        <v>0</v>
      </c>
      <c r="L51" s="80"/>
      <c r="M51" s="80"/>
      <c r="N51" s="80"/>
      <c r="O51" s="80"/>
      <c r="P51" s="80"/>
      <c r="Q51" s="120">
        <f t="shared" si="3"/>
        <v>0</v>
      </c>
    </row>
    <row r="52" spans="1:17" s="2" customFormat="1" ht="57" customHeight="1" hidden="1">
      <c r="A52" s="518" t="s">
        <v>979</v>
      </c>
      <c r="B52" s="519" t="s">
        <v>883</v>
      </c>
      <c r="C52" s="519" t="s">
        <v>728</v>
      </c>
      <c r="D52" s="519" t="s">
        <v>980</v>
      </c>
      <c r="E52" s="67" t="s">
        <v>1007</v>
      </c>
      <c r="F52" s="126">
        <f t="shared" si="20"/>
        <v>0</v>
      </c>
      <c r="G52" s="130"/>
      <c r="H52" s="130"/>
      <c r="I52" s="130"/>
      <c r="J52" s="130"/>
      <c r="K52" s="126">
        <f t="shared" si="21"/>
        <v>0</v>
      </c>
      <c r="L52" s="130"/>
      <c r="M52" s="130"/>
      <c r="N52" s="130"/>
      <c r="O52" s="130"/>
      <c r="P52" s="130"/>
      <c r="Q52" s="120">
        <f t="shared" si="3"/>
        <v>0</v>
      </c>
    </row>
    <row r="53" spans="1:17" s="2" customFormat="1" ht="18.75" hidden="1">
      <c r="A53" s="518"/>
      <c r="B53" s="519"/>
      <c r="C53" s="519"/>
      <c r="D53" s="519"/>
      <c r="E53" s="79" t="s">
        <v>709</v>
      </c>
      <c r="F53" s="126">
        <f t="shared" si="20"/>
        <v>0</v>
      </c>
      <c r="G53" s="130"/>
      <c r="H53" s="130"/>
      <c r="I53" s="130"/>
      <c r="J53" s="130"/>
      <c r="K53" s="126">
        <f t="shared" si="21"/>
        <v>0</v>
      </c>
      <c r="L53" s="130"/>
      <c r="M53" s="130"/>
      <c r="N53" s="130"/>
      <c r="O53" s="130"/>
      <c r="P53" s="130"/>
      <c r="Q53" s="120">
        <f t="shared" si="3"/>
        <v>0</v>
      </c>
    </row>
    <row r="54" spans="1:17" s="2" customFormat="1" ht="18.75" hidden="1">
      <c r="A54" s="518"/>
      <c r="B54" s="519"/>
      <c r="C54" s="519"/>
      <c r="D54" s="519"/>
      <c r="E54" s="79" t="s">
        <v>745</v>
      </c>
      <c r="F54" s="126">
        <f t="shared" si="20"/>
        <v>0</v>
      </c>
      <c r="G54" s="130"/>
      <c r="H54" s="130"/>
      <c r="I54" s="131"/>
      <c r="J54" s="131"/>
      <c r="K54" s="126">
        <f t="shared" si="21"/>
        <v>0</v>
      </c>
      <c r="L54" s="131"/>
      <c r="M54" s="131"/>
      <c r="N54" s="131"/>
      <c r="O54" s="131"/>
      <c r="P54" s="131"/>
      <c r="Q54" s="120">
        <f t="shared" si="3"/>
        <v>0</v>
      </c>
    </row>
    <row r="55" spans="1:17" s="2" customFormat="1" ht="31.5">
      <c r="A55" s="1"/>
      <c r="B55" s="61" t="s">
        <v>202</v>
      </c>
      <c r="C55" s="61" t="s">
        <v>1008</v>
      </c>
      <c r="D55" s="74" t="s">
        <v>1009</v>
      </c>
      <c r="E55" s="75" t="s">
        <v>200</v>
      </c>
      <c r="F55" s="126">
        <f t="shared" si="20"/>
        <v>9708.3</v>
      </c>
      <c r="G55" s="126">
        <v>9708.3</v>
      </c>
      <c r="H55" s="126">
        <v>5900</v>
      </c>
      <c r="I55" s="126">
        <v>1504.5</v>
      </c>
      <c r="J55" s="126"/>
      <c r="K55" s="126">
        <f t="shared" si="21"/>
        <v>606.8</v>
      </c>
      <c r="L55" s="126">
        <v>50</v>
      </c>
      <c r="M55" s="126">
        <v>556.8</v>
      </c>
      <c r="N55" s="126"/>
      <c r="O55" s="126"/>
      <c r="P55" s="126">
        <v>50</v>
      </c>
      <c r="Q55" s="120">
        <f t="shared" si="3"/>
        <v>10315.099999999999</v>
      </c>
    </row>
    <row r="56" spans="1:17" s="2" customFormat="1" ht="31.5" customHeight="1" hidden="1">
      <c r="A56" s="518" t="s">
        <v>852</v>
      </c>
      <c r="B56" s="519" t="s">
        <v>852</v>
      </c>
      <c r="C56" s="519" t="s">
        <v>853</v>
      </c>
      <c r="D56" s="519" t="s">
        <v>854</v>
      </c>
      <c r="E56" s="67" t="s">
        <v>579</v>
      </c>
      <c r="F56" s="60"/>
      <c r="G56" s="78"/>
      <c r="H56" s="78"/>
      <c r="I56" s="78"/>
      <c r="J56" s="78"/>
      <c r="K56" s="60"/>
      <c r="L56" s="78"/>
      <c r="M56" s="78"/>
      <c r="N56" s="78"/>
      <c r="O56" s="78"/>
      <c r="P56" s="78"/>
      <c r="Q56" s="120">
        <f t="shared" si="3"/>
        <v>0</v>
      </c>
    </row>
    <row r="57" spans="1:17" s="2" customFormat="1" ht="18.75" customHeight="1" hidden="1">
      <c r="A57" s="518"/>
      <c r="B57" s="519"/>
      <c r="C57" s="519"/>
      <c r="D57" s="519"/>
      <c r="E57" s="79" t="s">
        <v>709</v>
      </c>
      <c r="F57" s="60">
        <f>G57+J57</f>
        <v>0</v>
      </c>
      <c r="G57" s="78"/>
      <c r="H57" s="78"/>
      <c r="I57" s="78"/>
      <c r="J57" s="78"/>
      <c r="K57" s="60">
        <f>M57+P57</f>
        <v>0</v>
      </c>
      <c r="L57" s="78"/>
      <c r="M57" s="78"/>
      <c r="N57" s="78"/>
      <c r="O57" s="78"/>
      <c r="P57" s="78"/>
      <c r="Q57" s="120">
        <f t="shared" si="3"/>
        <v>0</v>
      </c>
    </row>
    <row r="58" spans="1:17" s="2" customFormat="1" ht="18.75" customHeight="1" hidden="1">
      <c r="A58" s="518"/>
      <c r="B58" s="519"/>
      <c r="C58" s="519"/>
      <c r="D58" s="519"/>
      <c r="E58" s="79" t="s">
        <v>745</v>
      </c>
      <c r="F58" s="60">
        <f>G58+J58</f>
        <v>0</v>
      </c>
      <c r="G58" s="78"/>
      <c r="H58" s="78"/>
      <c r="I58" s="78"/>
      <c r="J58" s="78"/>
      <c r="K58" s="60">
        <f>M58+P58</f>
        <v>0</v>
      </c>
      <c r="L58" s="78"/>
      <c r="M58" s="78"/>
      <c r="N58" s="78"/>
      <c r="O58" s="78"/>
      <c r="P58" s="78"/>
      <c r="Q58" s="120">
        <f t="shared" si="3"/>
        <v>0</v>
      </c>
    </row>
    <row r="59" spans="1:17" s="2" customFormat="1" ht="39.75" customHeight="1">
      <c r="A59" s="15" t="s">
        <v>580</v>
      </c>
      <c r="B59" s="61" t="s">
        <v>23</v>
      </c>
      <c r="C59" s="61" t="s">
        <v>24</v>
      </c>
      <c r="D59" s="61" t="s">
        <v>581</v>
      </c>
      <c r="E59" s="67" t="s">
        <v>22</v>
      </c>
      <c r="F59" s="126">
        <f>G59+J59</f>
        <v>120</v>
      </c>
      <c r="G59" s="130">
        <v>120</v>
      </c>
      <c r="H59" s="130"/>
      <c r="I59" s="130"/>
      <c r="J59" s="130"/>
      <c r="K59" s="126">
        <f>M59+P59</f>
        <v>0</v>
      </c>
      <c r="L59" s="130"/>
      <c r="M59" s="130"/>
      <c r="N59" s="130"/>
      <c r="O59" s="130"/>
      <c r="P59" s="130"/>
      <c r="Q59" s="120">
        <f t="shared" si="3"/>
        <v>120</v>
      </c>
    </row>
    <row r="60" spans="1:17" s="2" customFormat="1" ht="22.5" customHeight="1">
      <c r="A60" s="15" t="s">
        <v>582</v>
      </c>
      <c r="B60" s="61" t="s">
        <v>884</v>
      </c>
      <c r="C60" s="61" t="s">
        <v>875</v>
      </c>
      <c r="D60" s="61" t="s">
        <v>583</v>
      </c>
      <c r="E60" s="67" t="s">
        <v>952</v>
      </c>
      <c r="F60" s="126">
        <f>G60+J60</f>
        <v>1453.8</v>
      </c>
      <c r="G60" s="130">
        <v>1453.8</v>
      </c>
      <c r="H60" s="130">
        <v>1100</v>
      </c>
      <c r="I60" s="130">
        <v>79.4</v>
      </c>
      <c r="J60" s="130"/>
      <c r="K60" s="126">
        <f>M60+P60</f>
        <v>0</v>
      </c>
      <c r="L60" s="130"/>
      <c r="M60" s="130"/>
      <c r="N60" s="130"/>
      <c r="O60" s="130"/>
      <c r="P60" s="130"/>
      <c r="Q60" s="120">
        <f t="shared" si="3"/>
        <v>1453.8</v>
      </c>
    </row>
    <row r="61" spans="1:17" s="2" customFormat="1" ht="24" customHeight="1">
      <c r="A61" s="15"/>
      <c r="B61" s="61" t="s">
        <v>203</v>
      </c>
      <c r="C61" s="61" t="s">
        <v>204</v>
      </c>
      <c r="D61" s="61"/>
      <c r="E61" s="67" t="s">
        <v>205</v>
      </c>
      <c r="F61" s="126">
        <f aca="true" t="shared" si="22" ref="F61:P61">F62+F65+F66+F63</f>
        <v>6499.7</v>
      </c>
      <c r="G61" s="126">
        <f t="shared" si="22"/>
        <v>6499.7</v>
      </c>
      <c r="H61" s="126">
        <f t="shared" si="22"/>
        <v>4740</v>
      </c>
      <c r="I61" s="126">
        <f t="shared" si="22"/>
        <v>132</v>
      </c>
      <c r="J61" s="126">
        <f t="shared" si="22"/>
        <v>0</v>
      </c>
      <c r="K61" s="126">
        <f t="shared" si="22"/>
        <v>0</v>
      </c>
      <c r="L61" s="126">
        <f t="shared" si="22"/>
        <v>0</v>
      </c>
      <c r="M61" s="126">
        <f t="shared" si="22"/>
        <v>0</v>
      </c>
      <c r="N61" s="126">
        <f t="shared" si="22"/>
        <v>0</v>
      </c>
      <c r="O61" s="126">
        <f t="shared" si="22"/>
        <v>0</v>
      </c>
      <c r="P61" s="126">
        <f t="shared" si="22"/>
        <v>0</v>
      </c>
      <c r="Q61" s="120">
        <f t="shared" si="3"/>
        <v>6499.7</v>
      </c>
    </row>
    <row r="62" spans="1:17" s="2" customFormat="1" ht="38.25" customHeight="1">
      <c r="A62" s="15" t="s">
        <v>786</v>
      </c>
      <c r="B62" s="68" t="s">
        <v>823</v>
      </c>
      <c r="C62" s="81" t="s">
        <v>206</v>
      </c>
      <c r="D62" s="81" t="s">
        <v>583</v>
      </c>
      <c r="E62" s="79" t="s">
        <v>227</v>
      </c>
      <c r="F62" s="153">
        <f aca="true" t="shared" si="23" ref="F62:F69">G62+J62</f>
        <v>5030</v>
      </c>
      <c r="G62" s="130">
        <v>5030</v>
      </c>
      <c r="H62" s="130">
        <v>3650</v>
      </c>
      <c r="I62" s="130">
        <v>132</v>
      </c>
      <c r="J62" s="132"/>
      <c r="K62" s="126">
        <f aca="true" t="shared" si="24" ref="K62:K69">M62+P62</f>
        <v>0</v>
      </c>
      <c r="L62" s="130"/>
      <c r="M62" s="130"/>
      <c r="N62" s="130"/>
      <c r="O62" s="130"/>
      <c r="P62" s="130"/>
      <c r="Q62" s="120">
        <f t="shared" si="3"/>
        <v>5030</v>
      </c>
    </row>
    <row r="63" spans="1:17" s="2" customFormat="1" ht="42.75" customHeight="1" hidden="1">
      <c r="A63" s="15" t="s">
        <v>786</v>
      </c>
      <c r="B63" s="68" t="s">
        <v>823</v>
      </c>
      <c r="C63" s="81" t="s">
        <v>206</v>
      </c>
      <c r="D63" s="81" t="s">
        <v>583</v>
      </c>
      <c r="E63" s="79" t="s">
        <v>442</v>
      </c>
      <c r="F63" s="153">
        <f t="shared" si="23"/>
        <v>0</v>
      </c>
      <c r="G63" s="130"/>
      <c r="H63" s="130"/>
      <c r="I63" s="130"/>
      <c r="J63" s="132"/>
      <c r="K63" s="126">
        <f t="shared" si="24"/>
        <v>0</v>
      </c>
      <c r="L63" s="130"/>
      <c r="M63" s="130"/>
      <c r="N63" s="130"/>
      <c r="O63" s="130"/>
      <c r="P63" s="130"/>
      <c r="Q63" s="120">
        <f t="shared" si="3"/>
        <v>0</v>
      </c>
    </row>
    <row r="64" spans="1:17" s="2" customFormat="1" ht="54.75" customHeight="1" hidden="1">
      <c r="A64" s="1"/>
      <c r="B64" s="61"/>
      <c r="C64" s="72"/>
      <c r="D64" s="77"/>
      <c r="E64" s="75" t="s">
        <v>441</v>
      </c>
      <c r="F64" s="126">
        <f t="shared" si="23"/>
        <v>1161.4</v>
      </c>
      <c r="G64" s="126">
        <v>1161.4</v>
      </c>
      <c r="H64" s="126">
        <v>952</v>
      </c>
      <c r="I64" s="126"/>
      <c r="J64" s="126"/>
      <c r="K64" s="126">
        <f t="shared" si="24"/>
        <v>0</v>
      </c>
      <c r="L64" s="126"/>
      <c r="M64" s="126"/>
      <c r="N64" s="126"/>
      <c r="O64" s="126"/>
      <c r="P64" s="126"/>
      <c r="Q64" s="120">
        <f t="shared" si="3"/>
        <v>1161.4</v>
      </c>
    </row>
    <row r="65" spans="1:17" s="2" customFormat="1" ht="42.75" customHeight="1">
      <c r="A65" s="15" t="s">
        <v>1074</v>
      </c>
      <c r="B65" s="68" t="s">
        <v>812</v>
      </c>
      <c r="C65" s="81" t="s">
        <v>206</v>
      </c>
      <c r="D65" s="81" t="s">
        <v>583</v>
      </c>
      <c r="E65" s="79" t="s">
        <v>292</v>
      </c>
      <c r="F65" s="153">
        <f t="shared" si="23"/>
        <v>1397.3</v>
      </c>
      <c r="G65" s="130">
        <v>1397.3</v>
      </c>
      <c r="H65" s="130">
        <v>1090</v>
      </c>
      <c r="I65" s="130"/>
      <c r="J65" s="130"/>
      <c r="K65" s="126">
        <f t="shared" si="24"/>
        <v>0</v>
      </c>
      <c r="L65" s="130"/>
      <c r="M65" s="130"/>
      <c r="N65" s="130"/>
      <c r="O65" s="130"/>
      <c r="P65" s="130"/>
      <c r="Q65" s="120">
        <f t="shared" si="3"/>
        <v>1397.3</v>
      </c>
    </row>
    <row r="66" spans="1:17" s="2" customFormat="1" ht="72" customHeight="1">
      <c r="A66" s="15" t="s">
        <v>1074</v>
      </c>
      <c r="B66" s="68" t="s">
        <v>697</v>
      </c>
      <c r="C66" s="81" t="s">
        <v>228</v>
      </c>
      <c r="D66" s="81" t="s">
        <v>583</v>
      </c>
      <c r="E66" s="79" t="s">
        <v>1066</v>
      </c>
      <c r="F66" s="153">
        <f t="shared" si="23"/>
        <v>72.4</v>
      </c>
      <c r="G66" s="130">
        <v>72.4</v>
      </c>
      <c r="H66" s="130"/>
      <c r="I66" s="130"/>
      <c r="J66" s="130"/>
      <c r="K66" s="126">
        <f t="shared" si="24"/>
        <v>0</v>
      </c>
      <c r="L66" s="130"/>
      <c r="M66" s="130"/>
      <c r="N66" s="130"/>
      <c r="O66" s="130"/>
      <c r="P66" s="130"/>
      <c r="Q66" s="120">
        <f t="shared" si="3"/>
        <v>72.4</v>
      </c>
    </row>
    <row r="67" spans="1:17" s="2" customFormat="1" ht="47.25" customHeight="1" hidden="1">
      <c r="A67" s="21"/>
      <c r="B67" s="61" t="s">
        <v>885</v>
      </c>
      <c r="C67" s="61" t="s">
        <v>297</v>
      </c>
      <c r="D67" s="74" t="s">
        <v>298</v>
      </c>
      <c r="E67" s="67" t="s">
        <v>299</v>
      </c>
      <c r="F67" s="60">
        <f t="shared" si="23"/>
        <v>0</v>
      </c>
      <c r="G67" s="78"/>
      <c r="H67" s="78"/>
      <c r="I67" s="78"/>
      <c r="J67" s="78"/>
      <c r="K67" s="60">
        <f t="shared" si="24"/>
        <v>0</v>
      </c>
      <c r="L67" s="78"/>
      <c r="M67" s="78"/>
      <c r="N67" s="78"/>
      <c r="O67" s="78"/>
      <c r="P67" s="78"/>
      <c r="Q67" s="120">
        <f t="shared" si="3"/>
        <v>0</v>
      </c>
    </row>
    <row r="68" spans="1:17" s="2" customFormat="1" ht="18.75" customHeight="1" hidden="1">
      <c r="A68" s="1"/>
      <c r="B68" s="61" t="s">
        <v>981</v>
      </c>
      <c r="C68" s="61" t="s">
        <v>297</v>
      </c>
      <c r="D68" s="74" t="s">
        <v>298</v>
      </c>
      <c r="E68" s="63" t="s">
        <v>299</v>
      </c>
      <c r="F68" s="60">
        <f t="shared" si="23"/>
        <v>0</v>
      </c>
      <c r="G68" s="60"/>
      <c r="H68" s="60"/>
      <c r="I68" s="60"/>
      <c r="J68" s="82"/>
      <c r="K68" s="60">
        <f t="shared" si="24"/>
        <v>0</v>
      </c>
      <c r="L68" s="60"/>
      <c r="M68" s="82"/>
      <c r="N68" s="82"/>
      <c r="O68" s="82"/>
      <c r="P68" s="60"/>
      <c r="Q68" s="120">
        <f t="shared" si="3"/>
        <v>0</v>
      </c>
    </row>
    <row r="69" spans="1:17" s="2" customFormat="1" ht="27" customHeight="1">
      <c r="A69" s="1"/>
      <c r="B69" s="61" t="s">
        <v>719</v>
      </c>
      <c r="C69" s="61" t="s">
        <v>720</v>
      </c>
      <c r="D69" s="74" t="s">
        <v>583</v>
      </c>
      <c r="E69" s="67" t="s">
        <v>721</v>
      </c>
      <c r="F69" s="153">
        <f t="shared" si="23"/>
        <v>1425.7</v>
      </c>
      <c r="G69" s="126">
        <v>1425.7</v>
      </c>
      <c r="H69" s="126">
        <v>1007</v>
      </c>
      <c r="I69" s="126">
        <v>150.2</v>
      </c>
      <c r="J69" s="128"/>
      <c r="K69" s="126">
        <f t="shared" si="24"/>
        <v>7.2</v>
      </c>
      <c r="L69" s="126">
        <v>7.2</v>
      </c>
      <c r="M69" s="128"/>
      <c r="N69" s="128"/>
      <c r="O69" s="128"/>
      <c r="P69" s="126">
        <v>7.2</v>
      </c>
      <c r="Q69" s="120">
        <f t="shared" si="3"/>
        <v>1432.9</v>
      </c>
    </row>
    <row r="70" spans="1:17" s="2" customFormat="1" ht="18.75">
      <c r="A70" s="1"/>
      <c r="B70" s="55" t="s">
        <v>625</v>
      </c>
      <c r="C70" s="55" t="s">
        <v>141</v>
      </c>
      <c r="D70" s="76"/>
      <c r="E70" s="66" t="s">
        <v>142</v>
      </c>
      <c r="F70" s="120">
        <f>G71</f>
        <v>0</v>
      </c>
      <c r="G70" s="120">
        <f>H71</f>
        <v>0</v>
      </c>
      <c r="H70" s="126">
        <f>H71</f>
        <v>0</v>
      </c>
      <c r="I70" s="126">
        <f aca="true" t="shared" si="25" ref="I70:P71">I71</f>
        <v>0</v>
      </c>
      <c r="J70" s="126">
        <f t="shared" si="25"/>
        <v>0</v>
      </c>
      <c r="K70" s="120">
        <f t="shared" si="25"/>
        <v>144.7</v>
      </c>
      <c r="L70" s="120">
        <f>L71</f>
        <v>144.7</v>
      </c>
      <c r="M70" s="120">
        <f t="shared" si="25"/>
        <v>0</v>
      </c>
      <c r="N70" s="120">
        <f t="shared" si="25"/>
        <v>0</v>
      </c>
      <c r="O70" s="120">
        <f t="shared" si="25"/>
        <v>0</v>
      </c>
      <c r="P70" s="120">
        <f t="shared" si="25"/>
        <v>144.7</v>
      </c>
      <c r="Q70" s="120">
        <f t="shared" si="3"/>
        <v>144.7</v>
      </c>
    </row>
    <row r="71" spans="1:17" s="2" customFormat="1" ht="18.75">
      <c r="A71" s="1"/>
      <c r="B71" s="61" t="s">
        <v>707</v>
      </c>
      <c r="C71" s="61" t="s">
        <v>626</v>
      </c>
      <c r="D71" s="74"/>
      <c r="E71" s="63" t="s">
        <v>1104</v>
      </c>
      <c r="F71" s="126">
        <f>F72</f>
        <v>0</v>
      </c>
      <c r="G71" s="126">
        <f>G72</f>
        <v>0</v>
      </c>
      <c r="H71" s="126">
        <f>H72</f>
        <v>0</v>
      </c>
      <c r="I71" s="126">
        <f>I72</f>
        <v>0</v>
      </c>
      <c r="J71" s="126">
        <f>J72</f>
        <v>0</v>
      </c>
      <c r="K71" s="126">
        <f>K72</f>
        <v>144.7</v>
      </c>
      <c r="L71" s="126">
        <f>L72</f>
        <v>144.7</v>
      </c>
      <c r="M71" s="126">
        <f t="shared" si="25"/>
        <v>0</v>
      </c>
      <c r="N71" s="126">
        <f t="shared" si="25"/>
        <v>0</v>
      </c>
      <c r="O71" s="126">
        <f t="shared" si="25"/>
        <v>0</v>
      </c>
      <c r="P71" s="126">
        <f t="shared" si="25"/>
        <v>144.7</v>
      </c>
      <c r="Q71" s="120">
        <f t="shared" si="3"/>
        <v>144.7</v>
      </c>
    </row>
    <row r="72" spans="1:17" s="2" customFormat="1" ht="31.5">
      <c r="A72" s="1"/>
      <c r="B72" s="68" t="s">
        <v>706</v>
      </c>
      <c r="C72" s="83" t="s">
        <v>627</v>
      </c>
      <c r="D72" s="84" t="s">
        <v>1061</v>
      </c>
      <c r="E72" s="85" t="s">
        <v>551</v>
      </c>
      <c r="F72" s="126">
        <f>G72+J72</f>
        <v>0</v>
      </c>
      <c r="G72" s="126"/>
      <c r="H72" s="126"/>
      <c r="I72" s="126"/>
      <c r="J72" s="128"/>
      <c r="K72" s="126">
        <f>M72+P72</f>
        <v>144.7</v>
      </c>
      <c r="L72" s="126">
        <v>144.7</v>
      </c>
      <c r="M72" s="128"/>
      <c r="N72" s="128"/>
      <c r="O72" s="128"/>
      <c r="P72" s="126">
        <v>144.7</v>
      </c>
      <c r="Q72" s="120">
        <f t="shared" si="3"/>
        <v>144.7</v>
      </c>
    </row>
    <row r="73" spans="1:17" s="2" customFormat="1" ht="32.25" customHeight="1">
      <c r="A73" s="1"/>
      <c r="B73" s="55" t="s">
        <v>886</v>
      </c>
      <c r="C73" s="55"/>
      <c r="D73" s="76"/>
      <c r="E73" s="73" t="s">
        <v>289</v>
      </c>
      <c r="F73" s="120">
        <f aca="true" t="shared" si="26" ref="F73:P73">F74</f>
        <v>186219.2</v>
      </c>
      <c r="G73" s="120">
        <f t="shared" si="26"/>
        <v>186219.2</v>
      </c>
      <c r="H73" s="120">
        <f t="shared" si="26"/>
        <v>1090</v>
      </c>
      <c r="I73" s="120">
        <f t="shared" si="26"/>
        <v>0</v>
      </c>
      <c r="J73" s="120">
        <f t="shared" si="26"/>
        <v>0</v>
      </c>
      <c r="K73" s="120">
        <f t="shared" si="26"/>
        <v>12731</v>
      </c>
      <c r="L73" s="120">
        <f>L74</f>
        <v>5579.4</v>
      </c>
      <c r="M73" s="120">
        <f t="shared" si="26"/>
        <v>7151.6</v>
      </c>
      <c r="N73" s="120">
        <f t="shared" si="26"/>
        <v>0</v>
      </c>
      <c r="O73" s="120">
        <f t="shared" si="26"/>
        <v>0</v>
      </c>
      <c r="P73" s="120">
        <f t="shared" si="26"/>
        <v>5579.4</v>
      </c>
      <c r="Q73" s="120">
        <f t="shared" si="3"/>
        <v>198950.2</v>
      </c>
    </row>
    <row r="74" spans="1:17" s="2" customFormat="1" ht="27.75" customHeight="1">
      <c r="A74" s="1"/>
      <c r="B74" s="55" t="s">
        <v>887</v>
      </c>
      <c r="C74" s="61"/>
      <c r="D74" s="61"/>
      <c r="E74" s="73" t="s">
        <v>289</v>
      </c>
      <c r="F74" s="120">
        <f>F75+F77+F130</f>
        <v>186219.2</v>
      </c>
      <c r="G74" s="120">
        <f aca="true" t="shared" si="27" ref="G74:P74">G75+G77+G130</f>
        <v>186219.2</v>
      </c>
      <c r="H74" s="120">
        <f t="shared" si="27"/>
        <v>1090</v>
      </c>
      <c r="I74" s="120">
        <f t="shared" si="27"/>
        <v>0</v>
      </c>
      <c r="J74" s="120">
        <f t="shared" si="27"/>
        <v>0</v>
      </c>
      <c r="K74" s="120">
        <f t="shared" si="27"/>
        <v>12731</v>
      </c>
      <c r="L74" s="120">
        <f t="shared" si="27"/>
        <v>5579.4</v>
      </c>
      <c r="M74" s="120">
        <f t="shared" si="27"/>
        <v>7151.6</v>
      </c>
      <c r="N74" s="120">
        <f t="shared" si="27"/>
        <v>0</v>
      </c>
      <c r="O74" s="120">
        <f t="shared" si="27"/>
        <v>0</v>
      </c>
      <c r="P74" s="120">
        <f t="shared" si="27"/>
        <v>5579.4</v>
      </c>
      <c r="Q74" s="120">
        <f t="shared" si="3"/>
        <v>198950.2</v>
      </c>
    </row>
    <row r="75" spans="1:17" s="2" customFormat="1" ht="21" customHeight="1">
      <c r="A75" s="1"/>
      <c r="B75" s="55" t="s">
        <v>670</v>
      </c>
      <c r="C75" s="56" t="s">
        <v>312</v>
      </c>
      <c r="D75" s="56"/>
      <c r="E75" s="57" t="s">
        <v>237</v>
      </c>
      <c r="F75" s="120">
        <f aca="true" t="shared" si="28" ref="F75:P75">F76</f>
        <v>1352.5</v>
      </c>
      <c r="G75" s="120">
        <f t="shared" si="28"/>
        <v>1352.5</v>
      </c>
      <c r="H75" s="120">
        <f t="shared" si="28"/>
        <v>1090</v>
      </c>
      <c r="I75" s="120">
        <f t="shared" si="28"/>
        <v>0</v>
      </c>
      <c r="J75" s="120">
        <f t="shared" si="28"/>
        <v>0</v>
      </c>
      <c r="K75" s="120">
        <f t="shared" si="28"/>
        <v>0</v>
      </c>
      <c r="L75" s="120">
        <f>L76</f>
        <v>0</v>
      </c>
      <c r="M75" s="120">
        <f t="shared" si="28"/>
        <v>0</v>
      </c>
      <c r="N75" s="120">
        <f t="shared" si="28"/>
        <v>0</v>
      </c>
      <c r="O75" s="120">
        <f t="shared" si="28"/>
        <v>0</v>
      </c>
      <c r="P75" s="120">
        <f t="shared" si="28"/>
        <v>0</v>
      </c>
      <c r="Q75" s="120">
        <f t="shared" si="3"/>
        <v>1352.5</v>
      </c>
    </row>
    <row r="76" spans="1:17" s="2" customFormat="1" ht="31.5">
      <c r="A76" s="1"/>
      <c r="B76" s="61" t="s">
        <v>888</v>
      </c>
      <c r="C76" s="61" t="s">
        <v>414</v>
      </c>
      <c r="D76" s="74" t="s">
        <v>309</v>
      </c>
      <c r="E76" s="75" t="s">
        <v>415</v>
      </c>
      <c r="F76" s="126">
        <f>G76+J76</f>
        <v>1352.5</v>
      </c>
      <c r="G76" s="126">
        <v>1352.5</v>
      </c>
      <c r="H76" s="126">
        <v>1090</v>
      </c>
      <c r="I76" s="126"/>
      <c r="J76" s="126"/>
      <c r="K76" s="126">
        <f>M76+P76</f>
        <v>0</v>
      </c>
      <c r="L76" s="126"/>
      <c r="M76" s="126"/>
      <c r="N76" s="126"/>
      <c r="O76" s="126"/>
      <c r="P76" s="126"/>
      <c r="Q76" s="120">
        <f t="shared" si="3"/>
        <v>1352.5</v>
      </c>
    </row>
    <row r="77" spans="1:17" s="42" customFormat="1" ht="24" customHeight="1">
      <c r="A77" s="41"/>
      <c r="B77" s="55" t="s">
        <v>671</v>
      </c>
      <c r="C77" s="55" t="s">
        <v>1203</v>
      </c>
      <c r="D77" s="76"/>
      <c r="E77" s="73" t="s">
        <v>679</v>
      </c>
      <c r="F77" s="120">
        <f>F79+F82+F88+F91+F94+F98+F101+F104</f>
        <v>184866.7</v>
      </c>
      <c r="G77" s="120">
        <f>G79+G82+G88+G91+G94+G98+G101+G104</f>
        <v>184866.7</v>
      </c>
      <c r="H77" s="120">
        <f>H79+H82+H88+H91+H94+H98+H101+H104</f>
        <v>0</v>
      </c>
      <c r="I77" s="120">
        <f>I79+I82+I88+I91+I94+I98+I101+I104</f>
        <v>0</v>
      </c>
      <c r="J77" s="120">
        <f>J79+J82+J88+J91+J94+J98+J101+J104</f>
        <v>0</v>
      </c>
      <c r="K77" s="120">
        <f aca="true" t="shared" si="29" ref="K77:P77">K79+K82+K88+K91+K94+K98+K101+K104+K132</f>
        <v>12731</v>
      </c>
      <c r="L77" s="120">
        <f t="shared" si="29"/>
        <v>5579.4</v>
      </c>
      <c r="M77" s="120">
        <f t="shared" si="29"/>
        <v>7151.6</v>
      </c>
      <c r="N77" s="120">
        <f t="shared" si="29"/>
        <v>0</v>
      </c>
      <c r="O77" s="120">
        <f t="shared" si="29"/>
        <v>0</v>
      </c>
      <c r="P77" s="120">
        <f t="shared" si="29"/>
        <v>5579.4</v>
      </c>
      <c r="Q77" s="120">
        <f t="shared" si="3"/>
        <v>197597.7</v>
      </c>
    </row>
    <row r="78" spans="1:17" s="42" customFormat="1" ht="24" customHeight="1">
      <c r="A78" s="41"/>
      <c r="B78" s="55"/>
      <c r="C78" s="55"/>
      <c r="D78" s="76"/>
      <c r="E78" s="73" t="s">
        <v>680</v>
      </c>
      <c r="F78" s="120">
        <f>G78+J78</f>
        <v>85509.8</v>
      </c>
      <c r="G78" s="120">
        <f>G81</f>
        <v>85509.8</v>
      </c>
      <c r="H78" s="120"/>
      <c r="I78" s="120"/>
      <c r="J78" s="120"/>
      <c r="K78" s="120">
        <f>L78+M78</f>
        <v>0</v>
      </c>
      <c r="L78" s="120"/>
      <c r="M78" s="120"/>
      <c r="N78" s="120"/>
      <c r="O78" s="120"/>
      <c r="P78" s="120"/>
      <c r="Q78" s="120">
        <f>F78+K78</f>
        <v>85509.8</v>
      </c>
    </row>
    <row r="79" spans="1:17" s="2" customFormat="1" ht="18.75">
      <c r="A79" s="1"/>
      <c r="B79" s="519" t="s">
        <v>652</v>
      </c>
      <c r="C79" s="519" t="s">
        <v>355</v>
      </c>
      <c r="D79" s="519" t="s">
        <v>356</v>
      </c>
      <c r="E79" s="67" t="s">
        <v>357</v>
      </c>
      <c r="F79" s="126">
        <f aca="true" t="shared" si="30" ref="F79:F93">G79+J79</f>
        <v>117561.6</v>
      </c>
      <c r="G79" s="126">
        <v>117561.6</v>
      </c>
      <c r="H79" s="126"/>
      <c r="I79" s="126"/>
      <c r="J79" s="126"/>
      <c r="K79" s="126">
        <f aca="true" t="shared" si="31" ref="K79:K93">M79+P79</f>
        <v>4432.8</v>
      </c>
      <c r="L79" s="126">
        <v>1944.5</v>
      </c>
      <c r="M79" s="126">
        <v>2488.3</v>
      </c>
      <c r="N79" s="126"/>
      <c r="O79" s="126"/>
      <c r="P79" s="126">
        <v>1944.5</v>
      </c>
      <c r="Q79" s="120">
        <f t="shared" si="3"/>
        <v>121994.40000000001</v>
      </c>
    </row>
    <row r="80" spans="1:17" s="2" customFormat="1" ht="18.75">
      <c r="A80" s="1"/>
      <c r="B80" s="519"/>
      <c r="C80" s="519"/>
      <c r="D80" s="519"/>
      <c r="E80" s="79" t="s">
        <v>709</v>
      </c>
      <c r="F80" s="126">
        <f t="shared" si="30"/>
        <v>0</v>
      </c>
      <c r="G80" s="126"/>
      <c r="H80" s="126"/>
      <c r="I80" s="126"/>
      <c r="J80" s="126"/>
      <c r="K80" s="126">
        <f t="shared" si="31"/>
        <v>0</v>
      </c>
      <c r="L80" s="126"/>
      <c r="M80" s="126"/>
      <c r="N80" s="126"/>
      <c r="O80" s="126"/>
      <c r="P80" s="126"/>
      <c r="Q80" s="120">
        <f t="shared" si="3"/>
        <v>0</v>
      </c>
    </row>
    <row r="81" spans="1:17" s="2" customFormat="1" ht="18.75">
      <c r="A81" s="1"/>
      <c r="B81" s="519"/>
      <c r="C81" s="519"/>
      <c r="D81" s="519"/>
      <c r="E81" s="79" t="s">
        <v>745</v>
      </c>
      <c r="F81" s="126">
        <f t="shared" si="30"/>
        <v>85509.8</v>
      </c>
      <c r="G81" s="126">
        <v>85509.8</v>
      </c>
      <c r="H81" s="126"/>
      <c r="I81" s="126"/>
      <c r="J81" s="126"/>
      <c r="K81" s="126">
        <f t="shared" si="31"/>
        <v>0</v>
      </c>
      <c r="L81" s="126"/>
      <c r="M81" s="126"/>
      <c r="N81" s="126"/>
      <c r="O81" s="126"/>
      <c r="P81" s="126"/>
      <c r="Q81" s="120">
        <f t="shared" si="3"/>
        <v>85509.8</v>
      </c>
    </row>
    <row r="82" spans="1:17" s="2" customFormat="1" ht="31.5">
      <c r="A82" s="1"/>
      <c r="B82" s="519" t="s">
        <v>270</v>
      </c>
      <c r="C82" s="519" t="s">
        <v>271</v>
      </c>
      <c r="D82" s="519" t="s">
        <v>358</v>
      </c>
      <c r="E82" s="67" t="s">
        <v>896</v>
      </c>
      <c r="F82" s="126">
        <f t="shared" si="30"/>
        <v>23413.9</v>
      </c>
      <c r="G82" s="126">
        <v>23413.9</v>
      </c>
      <c r="H82" s="126"/>
      <c r="I82" s="126"/>
      <c r="J82" s="126"/>
      <c r="K82" s="126">
        <f t="shared" si="31"/>
        <v>175.3</v>
      </c>
      <c r="L82" s="126"/>
      <c r="M82" s="126">
        <v>175.3</v>
      </c>
      <c r="N82" s="126"/>
      <c r="O82" s="126"/>
      <c r="P82" s="126"/>
      <c r="Q82" s="120">
        <f t="shared" si="3"/>
        <v>23589.2</v>
      </c>
    </row>
    <row r="83" spans="1:17" s="2" customFormat="1" ht="18.75">
      <c r="A83" s="1"/>
      <c r="B83" s="519"/>
      <c r="C83" s="519"/>
      <c r="D83" s="519"/>
      <c r="E83" s="79" t="s">
        <v>709</v>
      </c>
      <c r="F83" s="126">
        <f t="shared" si="30"/>
        <v>0</v>
      </c>
      <c r="G83" s="126"/>
      <c r="H83" s="126"/>
      <c r="I83" s="126"/>
      <c r="J83" s="126"/>
      <c r="K83" s="126">
        <f t="shared" si="31"/>
        <v>0</v>
      </c>
      <c r="L83" s="126"/>
      <c r="M83" s="126"/>
      <c r="N83" s="126"/>
      <c r="O83" s="126"/>
      <c r="P83" s="126"/>
      <c r="Q83" s="120">
        <f aca="true" t="shared" si="32" ref="Q83:Q155">F83+K83</f>
        <v>0</v>
      </c>
    </row>
    <row r="84" spans="1:17" s="2" customFormat="1" ht="18.75">
      <c r="A84" s="1"/>
      <c r="B84" s="519"/>
      <c r="C84" s="519"/>
      <c r="D84" s="519"/>
      <c r="E84" s="79" t="s">
        <v>745</v>
      </c>
      <c r="F84" s="126">
        <f t="shared" si="30"/>
        <v>0</v>
      </c>
      <c r="G84" s="126"/>
      <c r="H84" s="126"/>
      <c r="I84" s="126"/>
      <c r="J84" s="126"/>
      <c r="K84" s="126">
        <f t="shared" si="31"/>
        <v>0</v>
      </c>
      <c r="L84" s="126"/>
      <c r="M84" s="126"/>
      <c r="N84" s="126"/>
      <c r="O84" s="126"/>
      <c r="P84" s="126"/>
      <c r="Q84" s="120">
        <f t="shared" si="32"/>
        <v>0</v>
      </c>
    </row>
    <row r="85" spans="1:17" s="2" customFormat="1" ht="18.75" customHeight="1" hidden="1">
      <c r="A85" s="1"/>
      <c r="B85" s="519" t="s">
        <v>897</v>
      </c>
      <c r="C85" s="519" t="s">
        <v>584</v>
      </c>
      <c r="D85" s="519" t="s">
        <v>585</v>
      </c>
      <c r="E85" s="67" t="s">
        <v>586</v>
      </c>
      <c r="F85" s="60">
        <f t="shared" si="30"/>
        <v>0</v>
      </c>
      <c r="G85" s="60"/>
      <c r="H85" s="60"/>
      <c r="I85" s="60"/>
      <c r="J85" s="60"/>
      <c r="K85" s="60">
        <f t="shared" si="31"/>
        <v>0</v>
      </c>
      <c r="L85" s="60"/>
      <c r="M85" s="60"/>
      <c r="N85" s="60"/>
      <c r="O85" s="60"/>
      <c r="P85" s="60"/>
      <c r="Q85" s="120">
        <f t="shared" si="32"/>
        <v>0</v>
      </c>
    </row>
    <row r="86" spans="1:17" s="2" customFormat="1" ht="18.75" customHeight="1" hidden="1">
      <c r="A86" s="1"/>
      <c r="B86" s="519"/>
      <c r="C86" s="519"/>
      <c r="D86" s="519"/>
      <c r="E86" s="79" t="s">
        <v>709</v>
      </c>
      <c r="F86" s="60">
        <f t="shared" si="30"/>
        <v>0</v>
      </c>
      <c r="G86" s="82"/>
      <c r="H86" s="82"/>
      <c r="I86" s="82"/>
      <c r="J86" s="82"/>
      <c r="K86" s="60">
        <f t="shared" si="31"/>
        <v>0</v>
      </c>
      <c r="L86" s="82"/>
      <c r="M86" s="82"/>
      <c r="N86" s="82"/>
      <c r="O86" s="82"/>
      <c r="P86" s="82"/>
      <c r="Q86" s="120">
        <f t="shared" si="32"/>
        <v>0</v>
      </c>
    </row>
    <row r="87" spans="1:17" s="2" customFormat="1" ht="18.75" customHeight="1" hidden="1">
      <c r="A87" s="1"/>
      <c r="B87" s="519"/>
      <c r="C87" s="519"/>
      <c r="D87" s="519"/>
      <c r="E87" s="79" t="s">
        <v>745</v>
      </c>
      <c r="F87" s="60">
        <f t="shared" si="30"/>
        <v>0</v>
      </c>
      <c r="G87" s="82"/>
      <c r="H87" s="82"/>
      <c r="I87" s="82"/>
      <c r="J87" s="82"/>
      <c r="K87" s="60">
        <f t="shared" si="31"/>
        <v>0</v>
      </c>
      <c r="L87" s="82"/>
      <c r="M87" s="82"/>
      <c r="N87" s="82"/>
      <c r="O87" s="82"/>
      <c r="P87" s="82"/>
      <c r="Q87" s="120">
        <f t="shared" si="32"/>
        <v>0</v>
      </c>
    </row>
    <row r="88" spans="1:17" s="2" customFormat="1" ht="18.75">
      <c r="A88" s="1"/>
      <c r="B88" s="519" t="s">
        <v>272</v>
      </c>
      <c r="C88" s="519" t="s">
        <v>273</v>
      </c>
      <c r="D88" s="519" t="s">
        <v>613</v>
      </c>
      <c r="E88" s="67" t="s">
        <v>275</v>
      </c>
      <c r="F88" s="126">
        <f t="shared" si="30"/>
        <v>7231.9</v>
      </c>
      <c r="G88" s="126">
        <v>7231.9</v>
      </c>
      <c r="H88" s="126"/>
      <c r="I88" s="126"/>
      <c r="J88" s="126"/>
      <c r="K88" s="126">
        <f t="shared" si="31"/>
        <v>4488</v>
      </c>
      <c r="L88" s="126"/>
      <c r="M88" s="126">
        <v>4488</v>
      </c>
      <c r="N88" s="126"/>
      <c r="O88" s="126"/>
      <c r="P88" s="126"/>
      <c r="Q88" s="120">
        <f t="shared" si="32"/>
        <v>11719.9</v>
      </c>
    </row>
    <row r="89" spans="1:17" s="2" customFormat="1" ht="18.75">
      <c r="A89" s="1"/>
      <c r="B89" s="519"/>
      <c r="C89" s="519"/>
      <c r="D89" s="519"/>
      <c r="E89" s="79" t="s">
        <v>709</v>
      </c>
      <c r="F89" s="126">
        <f t="shared" si="30"/>
        <v>0</v>
      </c>
      <c r="G89" s="128"/>
      <c r="H89" s="128"/>
      <c r="I89" s="128"/>
      <c r="J89" s="128"/>
      <c r="K89" s="126">
        <f t="shared" si="31"/>
        <v>0</v>
      </c>
      <c r="L89" s="128"/>
      <c r="M89" s="128"/>
      <c r="N89" s="128"/>
      <c r="O89" s="128"/>
      <c r="P89" s="128"/>
      <c r="Q89" s="120">
        <f t="shared" si="32"/>
        <v>0</v>
      </c>
    </row>
    <row r="90" spans="1:17" s="2" customFormat="1" ht="18.75">
      <c r="A90" s="1"/>
      <c r="B90" s="519"/>
      <c r="C90" s="519"/>
      <c r="D90" s="519"/>
      <c r="E90" s="79" t="s">
        <v>745</v>
      </c>
      <c r="F90" s="126">
        <f t="shared" si="30"/>
        <v>0</v>
      </c>
      <c r="G90" s="126"/>
      <c r="H90" s="126"/>
      <c r="I90" s="128"/>
      <c r="J90" s="128"/>
      <c r="K90" s="126">
        <f t="shared" si="31"/>
        <v>0</v>
      </c>
      <c r="L90" s="128"/>
      <c r="M90" s="128"/>
      <c r="N90" s="128"/>
      <c r="O90" s="128"/>
      <c r="P90" s="128"/>
      <c r="Q90" s="120">
        <f t="shared" si="32"/>
        <v>0</v>
      </c>
    </row>
    <row r="91" spans="1:17" s="2" customFormat="1" ht="31.5">
      <c r="A91" s="1"/>
      <c r="B91" s="519" t="s">
        <v>1188</v>
      </c>
      <c r="C91" s="519" t="s">
        <v>1189</v>
      </c>
      <c r="D91" s="519" t="s">
        <v>642</v>
      </c>
      <c r="E91" s="67" t="s">
        <v>643</v>
      </c>
      <c r="F91" s="126">
        <f t="shared" si="30"/>
        <v>0</v>
      </c>
      <c r="G91" s="126"/>
      <c r="H91" s="126"/>
      <c r="I91" s="126"/>
      <c r="J91" s="126"/>
      <c r="K91" s="126">
        <f t="shared" si="31"/>
        <v>0</v>
      </c>
      <c r="L91" s="126"/>
      <c r="M91" s="126"/>
      <c r="N91" s="126"/>
      <c r="O91" s="126"/>
      <c r="P91" s="126"/>
      <c r="Q91" s="120">
        <f t="shared" si="32"/>
        <v>0</v>
      </c>
    </row>
    <row r="92" spans="1:17" s="2" customFormat="1" ht="18.75">
      <c r="A92" s="1"/>
      <c r="B92" s="519"/>
      <c r="C92" s="519"/>
      <c r="D92" s="519"/>
      <c r="E92" s="79" t="s">
        <v>709</v>
      </c>
      <c r="F92" s="126">
        <f t="shared" si="30"/>
        <v>0</v>
      </c>
      <c r="G92" s="128"/>
      <c r="H92" s="128"/>
      <c r="I92" s="128"/>
      <c r="J92" s="128"/>
      <c r="K92" s="126">
        <f t="shared" si="31"/>
        <v>0</v>
      </c>
      <c r="L92" s="128"/>
      <c r="M92" s="128"/>
      <c r="N92" s="128"/>
      <c r="O92" s="128"/>
      <c r="P92" s="128"/>
      <c r="Q92" s="120">
        <f t="shared" si="32"/>
        <v>0</v>
      </c>
    </row>
    <row r="93" spans="1:17" s="2" customFormat="1" ht="18.75">
      <c r="A93" s="1"/>
      <c r="B93" s="519"/>
      <c r="C93" s="519"/>
      <c r="D93" s="519"/>
      <c r="E93" s="79" t="s">
        <v>745</v>
      </c>
      <c r="F93" s="126">
        <f t="shared" si="30"/>
        <v>0</v>
      </c>
      <c r="G93" s="126"/>
      <c r="H93" s="126"/>
      <c r="I93" s="126"/>
      <c r="J93" s="126"/>
      <c r="K93" s="126">
        <f t="shared" si="31"/>
        <v>0</v>
      </c>
      <c r="L93" s="126"/>
      <c r="M93" s="126"/>
      <c r="N93" s="126"/>
      <c r="O93" s="126"/>
      <c r="P93" s="126"/>
      <c r="Q93" s="120">
        <f t="shared" si="32"/>
        <v>0</v>
      </c>
    </row>
    <row r="94" spans="1:17" s="2" customFormat="1" ht="18.75">
      <c r="A94" s="1"/>
      <c r="B94" s="61" t="s">
        <v>1204</v>
      </c>
      <c r="C94" s="61" t="s">
        <v>584</v>
      </c>
      <c r="D94" s="61"/>
      <c r="E94" s="67" t="s">
        <v>1205</v>
      </c>
      <c r="F94" s="126">
        <f aca="true" t="shared" si="33" ref="F94:P94">F95</f>
        <v>18392.7</v>
      </c>
      <c r="G94" s="126">
        <f t="shared" si="33"/>
        <v>18392.7</v>
      </c>
      <c r="H94" s="126">
        <f t="shared" si="33"/>
        <v>0</v>
      </c>
      <c r="I94" s="126">
        <f t="shared" si="33"/>
        <v>0</v>
      </c>
      <c r="J94" s="126">
        <f t="shared" si="33"/>
        <v>0</v>
      </c>
      <c r="K94" s="126">
        <f t="shared" si="33"/>
        <v>0</v>
      </c>
      <c r="L94" s="126">
        <f>L95</f>
        <v>0</v>
      </c>
      <c r="M94" s="126">
        <f t="shared" si="33"/>
        <v>0</v>
      </c>
      <c r="N94" s="126">
        <f t="shared" si="33"/>
        <v>0</v>
      </c>
      <c r="O94" s="126">
        <f t="shared" si="33"/>
        <v>0</v>
      </c>
      <c r="P94" s="126">
        <f t="shared" si="33"/>
        <v>0</v>
      </c>
      <c r="Q94" s="120">
        <f t="shared" si="32"/>
        <v>18392.7</v>
      </c>
    </row>
    <row r="95" spans="1:17" s="2" customFormat="1" ht="31.5">
      <c r="A95" s="1"/>
      <c r="B95" s="520" t="s">
        <v>1206</v>
      </c>
      <c r="C95" s="520" t="s">
        <v>276</v>
      </c>
      <c r="D95" s="520" t="s">
        <v>92</v>
      </c>
      <c r="E95" s="79" t="s">
        <v>1187</v>
      </c>
      <c r="F95" s="126">
        <f aca="true" t="shared" si="34" ref="F95:F102">G95+J95</f>
        <v>18392.7</v>
      </c>
      <c r="G95" s="126">
        <v>18392.7</v>
      </c>
      <c r="H95" s="126"/>
      <c r="I95" s="126"/>
      <c r="J95" s="126"/>
      <c r="K95" s="126">
        <f aca="true" t="shared" si="35" ref="K95:K103">M95+P95</f>
        <v>0</v>
      </c>
      <c r="L95" s="126"/>
      <c r="M95" s="126"/>
      <c r="N95" s="126"/>
      <c r="O95" s="126"/>
      <c r="P95" s="126"/>
      <c r="Q95" s="120">
        <f t="shared" si="32"/>
        <v>18392.7</v>
      </c>
    </row>
    <row r="96" spans="1:17" s="2" customFormat="1" ht="18.75">
      <c r="A96" s="1"/>
      <c r="B96" s="520"/>
      <c r="C96" s="520"/>
      <c r="D96" s="520"/>
      <c r="E96" s="79" t="s">
        <v>709</v>
      </c>
      <c r="F96" s="126">
        <f t="shared" si="34"/>
        <v>0</v>
      </c>
      <c r="G96" s="128"/>
      <c r="H96" s="128"/>
      <c r="I96" s="128"/>
      <c r="J96" s="128"/>
      <c r="K96" s="126">
        <f t="shared" si="35"/>
        <v>0</v>
      </c>
      <c r="L96" s="128"/>
      <c r="M96" s="128"/>
      <c r="N96" s="128"/>
      <c r="O96" s="128"/>
      <c r="P96" s="128"/>
      <c r="Q96" s="120">
        <f t="shared" si="32"/>
        <v>0</v>
      </c>
    </row>
    <row r="97" spans="1:17" s="2" customFormat="1" ht="18.75">
      <c r="A97" s="1"/>
      <c r="B97" s="520"/>
      <c r="C97" s="520"/>
      <c r="D97" s="520"/>
      <c r="E97" s="79" t="s">
        <v>745</v>
      </c>
      <c r="F97" s="126">
        <f t="shared" si="34"/>
        <v>0</v>
      </c>
      <c r="G97" s="126"/>
      <c r="H97" s="126"/>
      <c r="I97" s="126"/>
      <c r="J97" s="126"/>
      <c r="K97" s="126">
        <f t="shared" si="35"/>
        <v>0</v>
      </c>
      <c r="L97" s="126"/>
      <c r="M97" s="126"/>
      <c r="N97" s="126"/>
      <c r="O97" s="126"/>
      <c r="P97" s="126"/>
      <c r="Q97" s="120">
        <f t="shared" si="32"/>
        <v>0</v>
      </c>
    </row>
    <row r="98" spans="1:17" s="2" customFormat="1" ht="63">
      <c r="A98" s="1"/>
      <c r="B98" s="519" t="s">
        <v>113</v>
      </c>
      <c r="C98" s="519" t="s">
        <v>114</v>
      </c>
      <c r="D98" s="519" t="s">
        <v>983</v>
      </c>
      <c r="E98" s="67" t="s">
        <v>1241</v>
      </c>
      <c r="F98" s="126">
        <f t="shared" si="34"/>
        <v>2290</v>
      </c>
      <c r="G98" s="126">
        <v>2290</v>
      </c>
      <c r="H98" s="126"/>
      <c r="I98" s="126"/>
      <c r="J98" s="126"/>
      <c r="K98" s="126">
        <f t="shared" si="35"/>
        <v>0</v>
      </c>
      <c r="L98" s="126"/>
      <c r="M98" s="126"/>
      <c r="N98" s="126"/>
      <c r="O98" s="126"/>
      <c r="P98" s="126"/>
      <c r="Q98" s="120">
        <f t="shared" si="32"/>
        <v>2290</v>
      </c>
    </row>
    <row r="99" spans="1:17" s="2" customFormat="1" ht="18.75">
      <c r="A99" s="1"/>
      <c r="B99" s="519"/>
      <c r="C99" s="519"/>
      <c r="D99" s="519"/>
      <c r="E99" s="79" t="s">
        <v>1033</v>
      </c>
      <c r="F99" s="126">
        <f t="shared" si="34"/>
        <v>0</v>
      </c>
      <c r="G99" s="126"/>
      <c r="H99" s="126"/>
      <c r="I99" s="126"/>
      <c r="J99" s="126"/>
      <c r="K99" s="126">
        <f t="shared" si="35"/>
        <v>0</v>
      </c>
      <c r="L99" s="126"/>
      <c r="M99" s="126"/>
      <c r="N99" s="126"/>
      <c r="O99" s="126"/>
      <c r="P99" s="126"/>
      <c r="Q99" s="120">
        <f t="shared" si="32"/>
        <v>0</v>
      </c>
    </row>
    <row r="100" spans="1:17" s="2" customFormat="1" ht="18.75">
      <c r="A100" s="1"/>
      <c r="B100" s="519"/>
      <c r="C100" s="519"/>
      <c r="D100" s="519"/>
      <c r="E100" s="79" t="s">
        <v>745</v>
      </c>
      <c r="F100" s="126">
        <f t="shared" si="34"/>
        <v>0</v>
      </c>
      <c r="G100" s="126"/>
      <c r="H100" s="126"/>
      <c r="I100" s="126"/>
      <c r="J100" s="126"/>
      <c r="K100" s="126">
        <f t="shared" si="35"/>
        <v>0</v>
      </c>
      <c r="L100" s="126"/>
      <c r="M100" s="126"/>
      <c r="N100" s="126"/>
      <c r="O100" s="126"/>
      <c r="P100" s="126"/>
      <c r="Q100" s="120">
        <f t="shared" si="32"/>
        <v>0</v>
      </c>
    </row>
    <row r="101" spans="1:17" s="2" customFormat="1" ht="18.75">
      <c r="A101" s="1"/>
      <c r="B101" s="521" t="s">
        <v>1252</v>
      </c>
      <c r="C101" s="521" t="s">
        <v>1253</v>
      </c>
      <c r="D101" s="521" t="s">
        <v>983</v>
      </c>
      <c r="E101" s="67" t="s">
        <v>379</v>
      </c>
      <c r="F101" s="126">
        <f t="shared" si="34"/>
        <v>9171.9</v>
      </c>
      <c r="G101" s="126">
        <v>9171.9</v>
      </c>
      <c r="H101" s="126"/>
      <c r="I101" s="126"/>
      <c r="J101" s="126"/>
      <c r="K101" s="126">
        <f t="shared" si="35"/>
        <v>2782</v>
      </c>
      <c r="L101" s="126">
        <v>2782</v>
      </c>
      <c r="M101" s="126"/>
      <c r="N101" s="126"/>
      <c r="O101" s="126"/>
      <c r="P101" s="126">
        <v>2782</v>
      </c>
      <c r="Q101" s="120">
        <f t="shared" si="32"/>
        <v>11953.9</v>
      </c>
    </row>
    <row r="102" spans="1:17" s="2" customFormat="1" ht="18.75">
      <c r="A102" s="1"/>
      <c r="B102" s="506"/>
      <c r="C102" s="506"/>
      <c r="D102" s="506"/>
      <c r="E102" s="79" t="s">
        <v>1033</v>
      </c>
      <c r="F102" s="126">
        <f t="shared" si="34"/>
        <v>0</v>
      </c>
      <c r="G102" s="126"/>
      <c r="H102" s="126"/>
      <c r="I102" s="126"/>
      <c r="J102" s="126"/>
      <c r="K102" s="126">
        <f t="shared" si="35"/>
        <v>0</v>
      </c>
      <c r="L102" s="126"/>
      <c r="M102" s="126"/>
      <c r="N102" s="126"/>
      <c r="O102" s="126"/>
      <c r="P102" s="126"/>
      <c r="Q102" s="120">
        <f t="shared" si="32"/>
        <v>0</v>
      </c>
    </row>
    <row r="103" spans="1:17" s="2" customFormat="1" ht="18.75">
      <c r="A103" s="1"/>
      <c r="B103" s="507"/>
      <c r="C103" s="507"/>
      <c r="D103" s="507"/>
      <c r="E103" s="79" t="s">
        <v>745</v>
      </c>
      <c r="F103" s="126">
        <f>G103+J103</f>
        <v>0</v>
      </c>
      <c r="G103" s="126"/>
      <c r="H103" s="126"/>
      <c r="I103" s="126"/>
      <c r="J103" s="126"/>
      <c r="K103" s="126">
        <f t="shared" si="35"/>
        <v>0</v>
      </c>
      <c r="L103" s="126"/>
      <c r="M103" s="126"/>
      <c r="N103" s="126"/>
      <c r="O103" s="126"/>
      <c r="P103" s="126"/>
      <c r="Q103" s="120">
        <f t="shared" si="32"/>
        <v>0</v>
      </c>
    </row>
    <row r="104" spans="1:17" s="2" customFormat="1" ht="33.75" customHeight="1">
      <c r="A104" s="1"/>
      <c r="B104" s="61" t="s">
        <v>1042</v>
      </c>
      <c r="C104" s="61" t="s">
        <v>648</v>
      </c>
      <c r="D104" s="61"/>
      <c r="E104" s="67" t="s">
        <v>343</v>
      </c>
      <c r="F104" s="126">
        <f>F110+F113+F116+F119+F127</f>
        <v>6804.7</v>
      </c>
      <c r="G104" s="126">
        <f>G110+G113+G116+G119+G127</f>
        <v>6804.7</v>
      </c>
      <c r="H104" s="126">
        <f aca="true" t="shared" si="36" ref="H104:Q104">H110+H113+H116+H119+H127</f>
        <v>0</v>
      </c>
      <c r="I104" s="126">
        <f t="shared" si="36"/>
        <v>0</v>
      </c>
      <c r="J104" s="126">
        <f t="shared" si="36"/>
        <v>0</v>
      </c>
      <c r="K104" s="126">
        <f t="shared" si="36"/>
        <v>0</v>
      </c>
      <c r="L104" s="126">
        <f t="shared" si="36"/>
        <v>0</v>
      </c>
      <c r="M104" s="126">
        <f t="shared" si="36"/>
        <v>0</v>
      </c>
      <c r="N104" s="126">
        <f t="shared" si="36"/>
        <v>0</v>
      </c>
      <c r="O104" s="126">
        <f t="shared" si="36"/>
        <v>0</v>
      </c>
      <c r="P104" s="126">
        <f t="shared" si="36"/>
        <v>0</v>
      </c>
      <c r="Q104" s="126">
        <f t="shared" si="36"/>
        <v>6804.7</v>
      </c>
    </row>
    <row r="105" spans="1:17" s="2" customFormat="1" ht="27.75" customHeight="1" hidden="1">
      <c r="A105" s="1"/>
      <c r="B105" s="520"/>
      <c r="C105" s="520"/>
      <c r="D105" s="520"/>
      <c r="E105" s="79" t="s">
        <v>1033</v>
      </c>
      <c r="F105" s="126">
        <f aca="true" t="shared" si="37" ref="F105:F129">G105+J105</f>
        <v>0</v>
      </c>
      <c r="G105" s="126"/>
      <c r="H105" s="126"/>
      <c r="I105" s="126"/>
      <c r="J105" s="126"/>
      <c r="K105" s="126">
        <f aca="true" t="shared" si="38" ref="K105:K129">M105+P105</f>
        <v>0</v>
      </c>
      <c r="L105" s="126"/>
      <c r="M105" s="126"/>
      <c r="N105" s="126"/>
      <c r="O105" s="126"/>
      <c r="P105" s="126"/>
      <c r="Q105" s="120">
        <f t="shared" si="32"/>
        <v>0</v>
      </c>
    </row>
    <row r="106" spans="1:17" s="2" customFormat="1" ht="18.75" customHeight="1" hidden="1">
      <c r="A106" s="1"/>
      <c r="B106" s="520"/>
      <c r="C106" s="520"/>
      <c r="D106" s="520"/>
      <c r="E106" s="79" t="s">
        <v>745</v>
      </c>
      <c r="F106" s="126">
        <f t="shared" si="37"/>
        <v>0</v>
      </c>
      <c r="G106" s="126"/>
      <c r="H106" s="126"/>
      <c r="I106" s="126"/>
      <c r="J106" s="126"/>
      <c r="K106" s="126">
        <f t="shared" si="38"/>
        <v>0</v>
      </c>
      <c r="L106" s="126"/>
      <c r="M106" s="126"/>
      <c r="N106" s="126"/>
      <c r="O106" s="126"/>
      <c r="P106" s="126"/>
      <c r="Q106" s="120">
        <f t="shared" si="32"/>
        <v>0</v>
      </c>
    </row>
    <row r="107" spans="1:17" s="2" customFormat="1" ht="18.75" customHeight="1" hidden="1">
      <c r="A107" s="1"/>
      <c r="B107" s="519" t="s">
        <v>677</v>
      </c>
      <c r="C107" s="519" t="s">
        <v>678</v>
      </c>
      <c r="D107" s="519" t="s">
        <v>983</v>
      </c>
      <c r="E107" s="67" t="s">
        <v>785</v>
      </c>
      <c r="F107" s="126">
        <f t="shared" si="37"/>
        <v>0</v>
      </c>
      <c r="G107" s="128"/>
      <c r="H107" s="128"/>
      <c r="I107" s="128"/>
      <c r="J107" s="128"/>
      <c r="K107" s="126">
        <f t="shared" si="38"/>
        <v>0</v>
      </c>
      <c r="L107" s="128"/>
      <c r="M107" s="128"/>
      <c r="N107" s="128"/>
      <c r="O107" s="128"/>
      <c r="P107" s="128"/>
      <c r="Q107" s="120">
        <f t="shared" si="32"/>
        <v>0</v>
      </c>
    </row>
    <row r="108" spans="1:17" s="2" customFormat="1" ht="18.75" customHeight="1" hidden="1">
      <c r="A108" s="1"/>
      <c r="B108" s="519"/>
      <c r="C108" s="519"/>
      <c r="D108" s="519"/>
      <c r="E108" s="79" t="s">
        <v>1033</v>
      </c>
      <c r="F108" s="126">
        <f t="shared" si="37"/>
        <v>0</v>
      </c>
      <c r="G108" s="128"/>
      <c r="H108" s="128"/>
      <c r="I108" s="128"/>
      <c r="J108" s="128"/>
      <c r="K108" s="126">
        <f t="shared" si="38"/>
        <v>0</v>
      </c>
      <c r="L108" s="128"/>
      <c r="M108" s="128"/>
      <c r="N108" s="128"/>
      <c r="O108" s="128"/>
      <c r="P108" s="128"/>
      <c r="Q108" s="120">
        <f t="shared" si="32"/>
        <v>0</v>
      </c>
    </row>
    <row r="109" spans="1:17" s="2" customFormat="1" ht="18.75" customHeight="1" hidden="1">
      <c r="A109" s="1"/>
      <c r="B109" s="519"/>
      <c r="C109" s="519"/>
      <c r="D109" s="519"/>
      <c r="E109" s="79" t="s">
        <v>745</v>
      </c>
      <c r="F109" s="126">
        <f t="shared" si="37"/>
        <v>0</v>
      </c>
      <c r="G109" s="126"/>
      <c r="H109" s="126"/>
      <c r="I109" s="126"/>
      <c r="J109" s="126"/>
      <c r="K109" s="126">
        <f t="shared" si="38"/>
        <v>0</v>
      </c>
      <c r="L109" s="126"/>
      <c r="M109" s="126"/>
      <c r="N109" s="126"/>
      <c r="O109" s="126"/>
      <c r="P109" s="126"/>
      <c r="Q109" s="120">
        <f t="shared" si="32"/>
        <v>0</v>
      </c>
    </row>
    <row r="110" spans="1:17" s="2" customFormat="1" ht="33" customHeight="1">
      <c r="A110" s="1"/>
      <c r="B110" s="509" t="s">
        <v>254</v>
      </c>
      <c r="C110" s="548" t="s">
        <v>257</v>
      </c>
      <c r="D110" s="548" t="s">
        <v>983</v>
      </c>
      <c r="E110" s="79" t="s">
        <v>343</v>
      </c>
      <c r="F110" s="126">
        <f t="shared" si="37"/>
        <v>293.7</v>
      </c>
      <c r="G110" s="126">
        <v>293.7</v>
      </c>
      <c r="H110" s="126"/>
      <c r="I110" s="126"/>
      <c r="J110" s="126"/>
      <c r="K110" s="126">
        <f t="shared" si="38"/>
        <v>0</v>
      </c>
      <c r="L110" s="126"/>
      <c r="M110" s="126"/>
      <c r="N110" s="126"/>
      <c r="O110" s="126"/>
      <c r="P110" s="126"/>
      <c r="Q110" s="120">
        <f t="shared" si="32"/>
        <v>293.7</v>
      </c>
    </row>
    <row r="111" spans="1:17" s="2" customFormat="1" ht="18.75" customHeight="1">
      <c r="A111" s="1"/>
      <c r="B111" s="510"/>
      <c r="C111" s="549"/>
      <c r="D111" s="549"/>
      <c r="E111" s="79" t="s">
        <v>1033</v>
      </c>
      <c r="F111" s="126">
        <f t="shared" si="37"/>
        <v>0</v>
      </c>
      <c r="G111" s="126"/>
      <c r="H111" s="126"/>
      <c r="I111" s="126"/>
      <c r="J111" s="126"/>
      <c r="K111" s="126">
        <f t="shared" si="38"/>
        <v>0</v>
      </c>
      <c r="L111" s="126"/>
      <c r="M111" s="126"/>
      <c r="N111" s="126"/>
      <c r="O111" s="126"/>
      <c r="P111" s="126"/>
      <c r="Q111" s="120">
        <f t="shared" si="32"/>
        <v>0</v>
      </c>
    </row>
    <row r="112" spans="1:17" s="2" customFormat="1" ht="18.75" customHeight="1">
      <c r="A112" s="1"/>
      <c r="B112" s="511"/>
      <c r="C112" s="550"/>
      <c r="D112" s="550"/>
      <c r="E112" s="79" t="s">
        <v>745</v>
      </c>
      <c r="F112" s="126">
        <f t="shared" si="37"/>
        <v>0</v>
      </c>
      <c r="G112" s="126"/>
      <c r="H112" s="126"/>
      <c r="I112" s="126"/>
      <c r="J112" s="126"/>
      <c r="K112" s="126">
        <f t="shared" si="38"/>
        <v>0</v>
      </c>
      <c r="L112" s="126"/>
      <c r="M112" s="126"/>
      <c r="N112" s="126"/>
      <c r="O112" s="126"/>
      <c r="P112" s="126"/>
      <c r="Q112" s="120">
        <f t="shared" si="32"/>
        <v>0</v>
      </c>
    </row>
    <row r="113" spans="1:17" s="2" customFormat="1" ht="21" customHeight="1">
      <c r="A113" s="1"/>
      <c r="B113" s="509" t="s">
        <v>255</v>
      </c>
      <c r="C113" s="548" t="s">
        <v>258</v>
      </c>
      <c r="D113" s="548" t="s">
        <v>983</v>
      </c>
      <c r="E113" s="79" t="s">
        <v>344</v>
      </c>
      <c r="F113" s="126">
        <f t="shared" si="37"/>
        <v>838.5</v>
      </c>
      <c r="G113" s="126">
        <v>838.5</v>
      </c>
      <c r="H113" s="126"/>
      <c r="I113" s="126"/>
      <c r="J113" s="126"/>
      <c r="K113" s="126">
        <f t="shared" si="38"/>
        <v>0</v>
      </c>
      <c r="L113" s="126"/>
      <c r="M113" s="126"/>
      <c r="N113" s="126"/>
      <c r="O113" s="126"/>
      <c r="P113" s="126"/>
      <c r="Q113" s="120">
        <f t="shared" si="32"/>
        <v>838.5</v>
      </c>
    </row>
    <row r="114" spans="1:17" s="2" customFormat="1" ht="21" customHeight="1">
      <c r="A114" s="1"/>
      <c r="B114" s="510"/>
      <c r="C114" s="549"/>
      <c r="D114" s="549"/>
      <c r="E114" s="79" t="s">
        <v>1033</v>
      </c>
      <c r="F114" s="126">
        <f t="shared" si="37"/>
        <v>0</v>
      </c>
      <c r="G114" s="126"/>
      <c r="H114" s="126"/>
      <c r="I114" s="126"/>
      <c r="J114" s="126"/>
      <c r="K114" s="126">
        <f t="shared" si="38"/>
        <v>0</v>
      </c>
      <c r="L114" s="126"/>
      <c r="M114" s="126"/>
      <c r="N114" s="126"/>
      <c r="O114" s="126"/>
      <c r="P114" s="126"/>
      <c r="Q114" s="120">
        <f t="shared" si="32"/>
        <v>0</v>
      </c>
    </row>
    <row r="115" spans="1:17" s="2" customFormat="1" ht="18.75" customHeight="1">
      <c r="A115" s="1"/>
      <c r="B115" s="511"/>
      <c r="C115" s="550"/>
      <c r="D115" s="550"/>
      <c r="E115" s="79" t="s">
        <v>745</v>
      </c>
      <c r="F115" s="126">
        <f t="shared" si="37"/>
        <v>0</v>
      </c>
      <c r="G115" s="126"/>
      <c r="H115" s="126"/>
      <c r="I115" s="126"/>
      <c r="J115" s="126"/>
      <c r="K115" s="126">
        <f t="shared" si="38"/>
        <v>0</v>
      </c>
      <c r="L115" s="126"/>
      <c r="M115" s="126"/>
      <c r="N115" s="126"/>
      <c r="O115" s="126"/>
      <c r="P115" s="126"/>
      <c r="Q115" s="120">
        <f t="shared" si="32"/>
        <v>0</v>
      </c>
    </row>
    <row r="116" spans="1:17" s="2" customFormat="1" ht="30.75" customHeight="1">
      <c r="A116" s="1"/>
      <c r="B116" s="509" t="s">
        <v>256</v>
      </c>
      <c r="C116" s="548" t="s">
        <v>259</v>
      </c>
      <c r="D116" s="548" t="s">
        <v>983</v>
      </c>
      <c r="E116" s="79" t="s">
        <v>345</v>
      </c>
      <c r="F116" s="126">
        <f t="shared" si="37"/>
        <v>250</v>
      </c>
      <c r="G116" s="126">
        <v>250</v>
      </c>
      <c r="H116" s="126"/>
      <c r="I116" s="126"/>
      <c r="J116" s="126"/>
      <c r="K116" s="126">
        <f t="shared" si="38"/>
        <v>0</v>
      </c>
      <c r="L116" s="126"/>
      <c r="M116" s="126"/>
      <c r="N116" s="126"/>
      <c r="O116" s="126"/>
      <c r="P116" s="126"/>
      <c r="Q116" s="120">
        <f t="shared" si="32"/>
        <v>250</v>
      </c>
    </row>
    <row r="117" spans="1:17" s="2" customFormat="1" ht="18.75" customHeight="1">
      <c r="A117" s="1"/>
      <c r="B117" s="510"/>
      <c r="C117" s="549"/>
      <c r="D117" s="549"/>
      <c r="E117" s="79" t="s">
        <v>1033</v>
      </c>
      <c r="F117" s="126">
        <f t="shared" si="37"/>
        <v>0</v>
      </c>
      <c r="G117" s="126"/>
      <c r="H117" s="126"/>
      <c r="I117" s="126"/>
      <c r="J117" s="126"/>
      <c r="K117" s="126">
        <f t="shared" si="38"/>
        <v>0</v>
      </c>
      <c r="L117" s="126"/>
      <c r="M117" s="126"/>
      <c r="N117" s="126"/>
      <c r="O117" s="126"/>
      <c r="P117" s="126"/>
      <c r="Q117" s="120">
        <f t="shared" si="32"/>
        <v>0</v>
      </c>
    </row>
    <row r="118" spans="1:17" s="2" customFormat="1" ht="18.75" customHeight="1">
      <c r="A118" s="1"/>
      <c r="B118" s="511"/>
      <c r="C118" s="550"/>
      <c r="D118" s="550"/>
      <c r="E118" s="79" t="s">
        <v>745</v>
      </c>
      <c r="F118" s="126">
        <f t="shared" si="37"/>
        <v>0</v>
      </c>
      <c r="G118" s="126"/>
      <c r="H118" s="126"/>
      <c r="I118" s="126"/>
      <c r="J118" s="126"/>
      <c r="K118" s="126">
        <f t="shared" si="38"/>
        <v>0</v>
      </c>
      <c r="L118" s="126"/>
      <c r="M118" s="126"/>
      <c r="N118" s="126"/>
      <c r="O118" s="126"/>
      <c r="P118" s="126"/>
      <c r="Q118" s="120">
        <f t="shared" si="32"/>
        <v>0</v>
      </c>
    </row>
    <row r="119" spans="1:17" s="2" customFormat="1" ht="31.5">
      <c r="A119" s="1"/>
      <c r="B119" s="509" t="s">
        <v>649</v>
      </c>
      <c r="C119" s="548" t="s">
        <v>686</v>
      </c>
      <c r="D119" s="548" t="s">
        <v>983</v>
      </c>
      <c r="E119" s="79" t="s">
        <v>294</v>
      </c>
      <c r="F119" s="126">
        <f t="shared" si="37"/>
        <v>4619.3</v>
      </c>
      <c r="G119" s="126">
        <v>4619.3</v>
      </c>
      <c r="H119" s="126"/>
      <c r="I119" s="126"/>
      <c r="J119" s="126"/>
      <c r="K119" s="126">
        <f t="shared" si="38"/>
        <v>0</v>
      </c>
      <c r="L119" s="126"/>
      <c r="M119" s="126"/>
      <c r="N119" s="126"/>
      <c r="O119" s="126"/>
      <c r="P119" s="126"/>
      <c r="Q119" s="120">
        <f t="shared" si="32"/>
        <v>4619.3</v>
      </c>
    </row>
    <row r="120" spans="1:17" s="2" customFormat="1" ht="18.75">
      <c r="A120" s="1"/>
      <c r="B120" s="510"/>
      <c r="C120" s="549"/>
      <c r="D120" s="549"/>
      <c r="E120" s="79" t="s">
        <v>1033</v>
      </c>
      <c r="F120" s="126">
        <f t="shared" si="37"/>
        <v>0</v>
      </c>
      <c r="G120" s="126"/>
      <c r="H120" s="126"/>
      <c r="I120" s="126"/>
      <c r="J120" s="126"/>
      <c r="K120" s="126">
        <f t="shared" si="38"/>
        <v>0</v>
      </c>
      <c r="L120" s="126"/>
      <c r="M120" s="126"/>
      <c r="N120" s="126"/>
      <c r="O120" s="126"/>
      <c r="P120" s="126"/>
      <c r="Q120" s="120">
        <f t="shared" si="32"/>
        <v>0</v>
      </c>
    </row>
    <row r="121" spans="1:17" s="2" customFormat="1" ht="18.75">
      <c r="A121" s="1"/>
      <c r="B121" s="511"/>
      <c r="C121" s="550"/>
      <c r="D121" s="550"/>
      <c r="E121" s="79" t="s">
        <v>745</v>
      </c>
      <c r="F121" s="126">
        <f t="shared" si="37"/>
        <v>0</v>
      </c>
      <c r="G121" s="126"/>
      <c r="H121" s="126"/>
      <c r="I121" s="126"/>
      <c r="J121" s="126"/>
      <c r="K121" s="126">
        <f t="shared" si="38"/>
        <v>0</v>
      </c>
      <c r="L121" s="126"/>
      <c r="M121" s="126"/>
      <c r="N121" s="126"/>
      <c r="O121" s="126"/>
      <c r="P121" s="126"/>
      <c r="Q121" s="120">
        <f t="shared" si="32"/>
        <v>0</v>
      </c>
    </row>
    <row r="122" spans="1:17" s="2" customFormat="1" ht="18.75" customHeight="1" hidden="1">
      <c r="A122" s="1"/>
      <c r="B122" s="519" t="s">
        <v>653</v>
      </c>
      <c r="C122" s="519" t="s">
        <v>678</v>
      </c>
      <c r="D122" s="519" t="s">
        <v>983</v>
      </c>
      <c r="E122" s="67" t="s">
        <v>1071</v>
      </c>
      <c r="F122" s="126">
        <f t="shared" si="37"/>
        <v>0</v>
      </c>
      <c r="G122" s="126"/>
      <c r="H122" s="126"/>
      <c r="I122" s="126"/>
      <c r="J122" s="128"/>
      <c r="K122" s="126">
        <f t="shared" si="38"/>
        <v>0</v>
      </c>
      <c r="L122" s="128"/>
      <c r="M122" s="128"/>
      <c r="N122" s="128"/>
      <c r="O122" s="128"/>
      <c r="P122" s="128"/>
      <c r="Q122" s="120">
        <f t="shared" si="32"/>
        <v>0</v>
      </c>
    </row>
    <row r="123" spans="1:17" s="2" customFormat="1" ht="18.75" customHeight="1" hidden="1">
      <c r="A123" s="1"/>
      <c r="B123" s="519"/>
      <c r="C123" s="519"/>
      <c r="D123" s="519"/>
      <c r="E123" s="79" t="s">
        <v>1033</v>
      </c>
      <c r="F123" s="126">
        <f t="shared" si="37"/>
        <v>0</v>
      </c>
      <c r="G123" s="128"/>
      <c r="H123" s="128"/>
      <c r="I123" s="128"/>
      <c r="J123" s="128"/>
      <c r="K123" s="126">
        <f t="shared" si="38"/>
        <v>0</v>
      </c>
      <c r="L123" s="128"/>
      <c r="M123" s="128"/>
      <c r="N123" s="128"/>
      <c r="O123" s="128"/>
      <c r="P123" s="128"/>
      <c r="Q123" s="120">
        <f t="shared" si="32"/>
        <v>0</v>
      </c>
    </row>
    <row r="124" spans="1:17" s="2" customFormat="1" ht="18.75" customHeight="1" hidden="1">
      <c r="A124" s="1"/>
      <c r="B124" s="519"/>
      <c r="C124" s="519"/>
      <c r="D124" s="519"/>
      <c r="E124" s="79" t="s">
        <v>745</v>
      </c>
      <c r="F124" s="126">
        <f t="shared" si="37"/>
        <v>0</v>
      </c>
      <c r="G124" s="126"/>
      <c r="H124" s="126"/>
      <c r="I124" s="126"/>
      <c r="J124" s="126"/>
      <c r="K124" s="126">
        <f t="shared" si="38"/>
        <v>0</v>
      </c>
      <c r="L124" s="126"/>
      <c r="M124" s="126"/>
      <c r="N124" s="126"/>
      <c r="O124" s="126"/>
      <c r="P124" s="126"/>
      <c r="Q124" s="120">
        <f t="shared" si="32"/>
        <v>0</v>
      </c>
    </row>
    <row r="125" spans="1:17" s="2" customFormat="1" ht="18.75" customHeight="1" hidden="1">
      <c r="A125" s="1"/>
      <c r="B125" s="72" t="s">
        <v>1072</v>
      </c>
      <c r="C125" s="72" t="s">
        <v>297</v>
      </c>
      <c r="D125" s="90" t="s">
        <v>298</v>
      </c>
      <c r="E125" s="63" t="s">
        <v>299</v>
      </c>
      <c r="F125" s="126">
        <f t="shared" si="37"/>
        <v>0</v>
      </c>
      <c r="G125" s="126"/>
      <c r="H125" s="126"/>
      <c r="I125" s="126"/>
      <c r="J125" s="126"/>
      <c r="K125" s="126">
        <f t="shared" si="38"/>
        <v>0</v>
      </c>
      <c r="L125" s="126"/>
      <c r="M125" s="126"/>
      <c r="N125" s="126"/>
      <c r="O125" s="126"/>
      <c r="P125" s="126"/>
      <c r="Q125" s="120">
        <f t="shared" si="32"/>
        <v>0</v>
      </c>
    </row>
    <row r="126" spans="1:17" s="2" customFormat="1" ht="18.75" customHeight="1" hidden="1">
      <c r="A126" s="1"/>
      <c r="B126" s="61" t="s">
        <v>654</v>
      </c>
      <c r="C126" s="72" t="s">
        <v>297</v>
      </c>
      <c r="D126" s="91" t="s">
        <v>298</v>
      </c>
      <c r="E126" s="63" t="s">
        <v>299</v>
      </c>
      <c r="F126" s="126">
        <f t="shared" si="37"/>
        <v>0</v>
      </c>
      <c r="G126" s="126"/>
      <c r="H126" s="126"/>
      <c r="I126" s="126"/>
      <c r="J126" s="126"/>
      <c r="K126" s="126">
        <f t="shared" si="38"/>
        <v>0</v>
      </c>
      <c r="L126" s="126"/>
      <c r="M126" s="126"/>
      <c r="N126" s="126"/>
      <c r="O126" s="126"/>
      <c r="P126" s="126"/>
      <c r="Q126" s="120">
        <f t="shared" si="32"/>
        <v>0</v>
      </c>
    </row>
    <row r="127" spans="1:17" s="2" customFormat="1" ht="31.5">
      <c r="A127" s="1"/>
      <c r="B127" s="509" t="s">
        <v>477</v>
      </c>
      <c r="C127" s="548" t="s">
        <v>954</v>
      </c>
      <c r="D127" s="548" t="s">
        <v>983</v>
      </c>
      <c r="E127" s="79" t="s">
        <v>501</v>
      </c>
      <c r="F127" s="126">
        <f t="shared" si="37"/>
        <v>803.2</v>
      </c>
      <c r="G127" s="126">
        <v>803.2</v>
      </c>
      <c r="H127" s="126"/>
      <c r="I127" s="126"/>
      <c r="J127" s="126"/>
      <c r="K127" s="126">
        <f t="shared" si="38"/>
        <v>0</v>
      </c>
      <c r="L127" s="126"/>
      <c r="M127" s="126"/>
      <c r="N127" s="126"/>
      <c r="O127" s="126"/>
      <c r="P127" s="126"/>
      <c r="Q127" s="120">
        <f t="shared" si="32"/>
        <v>803.2</v>
      </c>
    </row>
    <row r="128" spans="1:17" s="2" customFormat="1" ht="18.75">
      <c r="A128" s="1"/>
      <c r="B128" s="510"/>
      <c r="C128" s="549"/>
      <c r="D128" s="549"/>
      <c r="E128" s="79" t="s">
        <v>1033</v>
      </c>
      <c r="F128" s="126">
        <f t="shared" si="37"/>
        <v>0</v>
      </c>
      <c r="G128" s="126"/>
      <c r="H128" s="126"/>
      <c r="I128" s="126"/>
      <c r="J128" s="126"/>
      <c r="K128" s="126">
        <f t="shared" si="38"/>
        <v>0</v>
      </c>
      <c r="L128" s="126"/>
      <c r="M128" s="126"/>
      <c r="N128" s="126"/>
      <c r="O128" s="126"/>
      <c r="P128" s="126"/>
      <c r="Q128" s="120">
        <f t="shared" si="32"/>
        <v>0</v>
      </c>
    </row>
    <row r="129" spans="1:17" s="2" customFormat="1" ht="18" customHeight="1">
      <c r="A129" s="1"/>
      <c r="B129" s="511"/>
      <c r="C129" s="550"/>
      <c r="D129" s="550"/>
      <c r="E129" s="79" t="s">
        <v>745</v>
      </c>
      <c r="F129" s="126">
        <f t="shared" si="37"/>
        <v>0</v>
      </c>
      <c r="G129" s="126"/>
      <c r="H129" s="126"/>
      <c r="I129" s="126"/>
      <c r="J129" s="126"/>
      <c r="K129" s="126">
        <f t="shared" si="38"/>
        <v>0</v>
      </c>
      <c r="L129" s="126"/>
      <c r="M129" s="126"/>
      <c r="N129" s="126"/>
      <c r="O129" s="126"/>
      <c r="P129" s="126"/>
      <c r="Q129" s="120">
        <f t="shared" si="32"/>
        <v>0</v>
      </c>
    </row>
    <row r="130" spans="1:17" s="2" customFormat="1" ht="25.5" customHeight="1">
      <c r="A130" s="1"/>
      <c r="B130" s="92" t="s">
        <v>552</v>
      </c>
      <c r="C130" s="65" t="s">
        <v>216</v>
      </c>
      <c r="D130" s="93"/>
      <c r="E130" s="57" t="s">
        <v>749</v>
      </c>
      <c r="F130" s="120">
        <f>F131</f>
        <v>0</v>
      </c>
      <c r="G130" s="120">
        <f>G131</f>
        <v>0</v>
      </c>
      <c r="H130" s="120">
        <f>H131</f>
        <v>0</v>
      </c>
      <c r="I130" s="120">
        <f>I131</f>
        <v>0</v>
      </c>
      <c r="J130" s="120">
        <f>J131</f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f t="shared" si="32"/>
        <v>0</v>
      </c>
    </row>
    <row r="131" spans="1:17" s="2" customFormat="1" ht="31.5" customHeight="1">
      <c r="A131" s="1"/>
      <c r="B131" s="88" t="s">
        <v>553</v>
      </c>
      <c r="C131" s="89" t="s">
        <v>694</v>
      </c>
      <c r="D131" s="94" t="s">
        <v>1008</v>
      </c>
      <c r="E131" s="79" t="s">
        <v>436</v>
      </c>
      <c r="F131" s="126">
        <f>G131+J131</f>
        <v>0</v>
      </c>
      <c r="G131" s="126"/>
      <c r="H131" s="126"/>
      <c r="I131" s="126"/>
      <c r="J131" s="126"/>
      <c r="K131" s="126">
        <v>0</v>
      </c>
      <c r="L131" s="126"/>
      <c r="M131" s="126"/>
      <c r="N131" s="126"/>
      <c r="O131" s="126"/>
      <c r="P131" s="126"/>
      <c r="Q131" s="120">
        <f t="shared" si="32"/>
        <v>0</v>
      </c>
    </row>
    <row r="132" spans="1:17" s="2" customFormat="1" ht="18.75">
      <c r="A132" s="1"/>
      <c r="B132" s="55" t="s">
        <v>704</v>
      </c>
      <c r="C132" s="95"/>
      <c r="D132" s="96"/>
      <c r="E132" s="66" t="s">
        <v>142</v>
      </c>
      <c r="F132" s="126">
        <f>G132+J132</f>
        <v>0</v>
      </c>
      <c r="G132" s="126">
        <f>G133+G134</f>
        <v>0</v>
      </c>
      <c r="H132" s="126">
        <f>H133+H134</f>
        <v>0</v>
      </c>
      <c r="I132" s="126">
        <f>I133+I134</f>
        <v>0</v>
      </c>
      <c r="J132" s="126">
        <f>J133+J134</f>
        <v>0</v>
      </c>
      <c r="K132" s="126">
        <f>M132+P132</f>
        <v>852.9</v>
      </c>
      <c r="L132" s="126">
        <f>L133+L134</f>
        <v>852.9</v>
      </c>
      <c r="M132" s="126">
        <f>M133+M134</f>
        <v>0</v>
      </c>
      <c r="N132" s="126">
        <f>N133+N134</f>
        <v>0</v>
      </c>
      <c r="O132" s="126">
        <f>O133+O134</f>
        <v>0</v>
      </c>
      <c r="P132" s="126">
        <f>P133+P134</f>
        <v>852.9</v>
      </c>
      <c r="Q132" s="120">
        <f t="shared" si="32"/>
        <v>852.9</v>
      </c>
    </row>
    <row r="133" spans="1:17" s="2" customFormat="1" ht="18.75">
      <c r="A133" s="1"/>
      <c r="B133" s="61" t="s">
        <v>1038</v>
      </c>
      <c r="C133" s="61" t="s">
        <v>705</v>
      </c>
      <c r="D133" s="97" t="s">
        <v>1061</v>
      </c>
      <c r="E133" s="63" t="s">
        <v>995</v>
      </c>
      <c r="F133" s="126">
        <f>G133+J133</f>
        <v>0</v>
      </c>
      <c r="G133" s="126"/>
      <c r="H133" s="126"/>
      <c r="I133" s="126"/>
      <c r="J133" s="126"/>
      <c r="K133" s="126">
        <f>M133+P133</f>
        <v>852.9</v>
      </c>
      <c r="L133" s="126">
        <v>852.9</v>
      </c>
      <c r="M133" s="126"/>
      <c r="N133" s="126"/>
      <c r="O133" s="126"/>
      <c r="P133" s="126">
        <v>852.9</v>
      </c>
      <c r="Q133" s="120">
        <f t="shared" si="32"/>
        <v>852.9</v>
      </c>
    </row>
    <row r="134" spans="1:17" s="2" customFormat="1" ht="32.25">
      <c r="A134" s="1"/>
      <c r="B134" s="61" t="s">
        <v>295</v>
      </c>
      <c r="C134" s="61" t="s">
        <v>735</v>
      </c>
      <c r="D134" s="97" t="s">
        <v>298</v>
      </c>
      <c r="E134" s="63" t="s">
        <v>11</v>
      </c>
      <c r="F134" s="126">
        <f>G134+J134</f>
        <v>0</v>
      </c>
      <c r="G134" s="126"/>
      <c r="H134" s="126"/>
      <c r="I134" s="126"/>
      <c r="J134" s="126"/>
      <c r="K134" s="126">
        <f>M134+P134</f>
        <v>0</v>
      </c>
      <c r="L134" s="126"/>
      <c r="M134" s="126"/>
      <c r="N134" s="126"/>
      <c r="O134" s="126"/>
      <c r="P134" s="126"/>
      <c r="Q134" s="120">
        <f t="shared" si="32"/>
        <v>0</v>
      </c>
    </row>
    <row r="135" spans="1:17" s="2" customFormat="1" ht="31.5">
      <c r="A135" s="1"/>
      <c r="B135" s="55" t="s">
        <v>655</v>
      </c>
      <c r="C135" s="56"/>
      <c r="D135" s="98"/>
      <c r="E135" s="73" t="s">
        <v>624</v>
      </c>
      <c r="F135" s="120">
        <f aca="true" t="shared" si="39" ref="F135:P135">F136</f>
        <v>415821.5</v>
      </c>
      <c r="G135" s="120">
        <f t="shared" si="39"/>
        <v>415821.5</v>
      </c>
      <c r="H135" s="120">
        <f t="shared" si="39"/>
        <v>27973</v>
      </c>
      <c r="I135" s="120">
        <f t="shared" si="39"/>
        <v>1011.9</v>
      </c>
      <c r="J135" s="120">
        <f t="shared" si="39"/>
        <v>0</v>
      </c>
      <c r="K135" s="120">
        <f t="shared" si="39"/>
        <v>10406.8</v>
      </c>
      <c r="L135" s="120">
        <f>L136</f>
        <v>10328.8</v>
      </c>
      <c r="M135" s="120">
        <f t="shared" si="39"/>
        <v>78</v>
      </c>
      <c r="N135" s="120">
        <f t="shared" si="39"/>
        <v>53</v>
      </c>
      <c r="O135" s="120">
        <f t="shared" si="39"/>
        <v>0</v>
      </c>
      <c r="P135" s="120">
        <f t="shared" si="39"/>
        <v>10328.8</v>
      </c>
      <c r="Q135" s="120">
        <f t="shared" si="32"/>
        <v>426228.3</v>
      </c>
    </row>
    <row r="136" spans="1:17" s="2" customFormat="1" ht="31.5">
      <c r="A136" s="1"/>
      <c r="B136" s="55" t="s">
        <v>656</v>
      </c>
      <c r="C136" s="56"/>
      <c r="D136" s="98"/>
      <c r="E136" s="73" t="s">
        <v>929</v>
      </c>
      <c r="F136" s="120">
        <f>F137+F139</f>
        <v>415821.5</v>
      </c>
      <c r="G136" s="120">
        <f aca="true" t="shared" si="40" ref="G136:P136">G137+G139</f>
        <v>415821.5</v>
      </c>
      <c r="H136" s="120">
        <f t="shared" si="40"/>
        <v>27973</v>
      </c>
      <c r="I136" s="120">
        <f t="shared" si="40"/>
        <v>1011.9</v>
      </c>
      <c r="J136" s="120">
        <f t="shared" si="40"/>
        <v>0</v>
      </c>
      <c r="K136" s="120">
        <f t="shared" si="40"/>
        <v>10406.8</v>
      </c>
      <c r="L136" s="120">
        <f t="shared" si="40"/>
        <v>10328.8</v>
      </c>
      <c r="M136" s="120">
        <f t="shared" si="40"/>
        <v>78</v>
      </c>
      <c r="N136" s="120">
        <f t="shared" si="40"/>
        <v>53</v>
      </c>
      <c r="O136" s="120">
        <f t="shared" si="40"/>
        <v>0</v>
      </c>
      <c r="P136" s="120">
        <f t="shared" si="40"/>
        <v>10328.8</v>
      </c>
      <c r="Q136" s="120">
        <f t="shared" si="32"/>
        <v>426228.3</v>
      </c>
    </row>
    <row r="137" spans="1:17" s="2" customFormat="1" ht="18.75">
      <c r="A137" s="1"/>
      <c r="B137" s="55" t="s">
        <v>990</v>
      </c>
      <c r="C137" s="56" t="s">
        <v>312</v>
      </c>
      <c r="D137" s="56"/>
      <c r="E137" s="57" t="s">
        <v>237</v>
      </c>
      <c r="F137" s="120">
        <f aca="true" t="shared" si="41" ref="F137:P137">F138</f>
        <v>26140.8</v>
      </c>
      <c r="G137" s="120">
        <f t="shared" si="41"/>
        <v>26140.8</v>
      </c>
      <c r="H137" s="120">
        <f t="shared" si="41"/>
        <v>20366</v>
      </c>
      <c r="I137" s="120">
        <f t="shared" si="41"/>
        <v>376</v>
      </c>
      <c r="J137" s="120">
        <f t="shared" si="41"/>
        <v>0</v>
      </c>
      <c r="K137" s="120">
        <f t="shared" si="41"/>
        <v>10328.8</v>
      </c>
      <c r="L137" s="120">
        <f>L138</f>
        <v>10328.8</v>
      </c>
      <c r="M137" s="120">
        <f t="shared" si="41"/>
        <v>0</v>
      </c>
      <c r="N137" s="120">
        <f t="shared" si="41"/>
        <v>0</v>
      </c>
      <c r="O137" s="120">
        <f t="shared" si="41"/>
        <v>0</v>
      </c>
      <c r="P137" s="120">
        <f t="shared" si="41"/>
        <v>10328.8</v>
      </c>
      <c r="Q137" s="120">
        <f t="shared" si="32"/>
        <v>36469.6</v>
      </c>
    </row>
    <row r="138" spans="1:17" s="2" customFormat="1" ht="31.5">
      <c r="A138" s="1"/>
      <c r="B138" s="61" t="s">
        <v>657</v>
      </c>
      <c r="C138" s="61" t="s">
        <v>414</v>
      </c>
      <c r="D138" s="74" t="s">
        <v>309</v>
      </c>
      <c r="E138" s="75" t="s">
        <v>415</v>
      </c>
      <c r="F138" s="126">
        <f>G138+J138</f>
        <v>26140.8</v>
      </c>
      <c r="G138" s="126">
        <v>26140.8</v>
      </c>
      <c r="H138" s="126">
        <v>20366</v>
      </c>
      <c r="I138" s="126">
        <v>376</v>
      </c>
      <c r="J138" s="126"/>
      <c r="K138" s="126">
        <f>M138+P138</f>
        <v>10328.8</v>
      </c>
      <c r="L138" s="126">
        <v>10328.8</v>
      </c>
      <c r="M138" s="126"/>
      <c r="N138" s="126"/>
      <c r="O138" s="126"/>
      <c r="P138" s="126">
        <v>10328.8</v>
      </c>
      <c r="Q138" s="120">
        <f t="shared" si="32"/>
        <v>36469.6</v>
      </c>
    </row>
    <row r="139" spans="1:17" s="2" customFormat="1" ht="30" customHeight="1">
      <c r="A139" s="1"/>
      <c r="B139" s="55" t="s">
        <v>991</v>
      </c>
      <c r="C139" s="55" t="s">
        <v>803</v>
      </c>
      <c r="D139" s="76"/>
      <c r="E139" s="73" t="s">
        <v>989</v>
      </c>
      <c r="F139" s="126">
        <f>F140+F146+F152+F158+F169+F170+F179+F180+F184+F185+F187+F190+F195+F196+F197+F192</f>
        <v>389680.7</v>
      </c>
      <c r="G139" s="126">
        <f>G140+G146+G152+G158+G169+G170+G179+G180+G184+G185+G187+G190+G195+G196+G197+G192</f>
        <v>389680.7</v>
      </c>
      <c r="H139" s="126">
        <f aca="true" t="shared" si="42" ref="H139:Q139">H140+H146+H152+H158+H169+H170+H179+H180+H184+H185+H187+H190+H195+H196+H197+H192</f>
        <v>7607</v>
      </c>
      <c r="I139" s="126">
        <f t="shared" si="42"/>
        <v>635.9</v>
      </c>
      <c r="J139" s="126">
        <f t="shared" si="42"/>
        <v>0</v>
      </c>
      <c r="K139" s="126">
        <f t="shared" si="42"/>
        <v>78</v>
      </c>
      <c r="L139" s="126">
        <f t="shared" si="42"/>
        <v>0</v>
      </c>
      <c r="M139" s="126">
        <f t="shared" si="42"/>
        <v>78</v>
      </c>
      <c r="N139" s="126">
        <f t="shared" si="42"/>
        <v>53</v>
      </c>
      <c r="O139" s="126">
        <f t="shared" si="42"/>
        <v>0</v>
      </c>
      <c r="P139" s="126">
        <f t="shared" si="42"/>
        <v>0</v>
      </c>
      <c r="Q139" s="126">
        <f t="shared" si="42"/>
        <v>389758.7</v>
      </c>
    </row>
    <row r="140" spans="1:17" s="2" customFormat="1" ht="66" customHeight="1">
      <c r="A140" s="1"/>
      <c r="B140" s="61" t="s">
        <v>992</v>
      </c>
      <c r="C140" s="61" t="s">
        <v>287</v>
      </c>
      <c r="D140" s="74"/>
      <c r="E140" s="63" t="s">
        <v>391</v>
      </c>
      <c r="F140" s="126">
        <f aca="true" t="shared" si="43" ref="F140:P140">F141+F145</f>
        <v>146725.1</v>
      </c>
      <c r="G140" s="126">
        <f t="shared" si="43"/>
        <v>146725.1</v>
      </c>
      <c r="H140" s="126">
        <f t="shared" si="43"/>
        <v>0</v>
      </c>
      <c r="I140" s="126">
        <f t="shared" si="43"/>
        <v>0</v>
      </c>
      <c r="J140" s="126">
        <f t="shared" si="43"/>
        <v>0</v>
      </c>
      <c r="K140" s="126">
        <f t="shared" si="43"/>
        <v>0</v>
      </c>
      <c r="L140" s="126">
        <f>L141+L145</f>
        <v>0</v>
      </c>
      <c r="M140" s="126">
        <f t="shared" si="43"/>
        <v>0</v>
      </c>
      <c r="N140" s="126">
        <f t="shared" si="43"/>
        <v>0</v>
      </c>
      <c r="O140" s="126">
        <f t="shared" si="43"/>
        <v>0</v>
      </c>
      <c r="P140" s="126">
        <f t="shared" si="43"/>
        <v>0</v>
      </c>
      <c r="Q140" s="120">
        <f t="shared" si="32"/>
        <v>146725.1</v>
      </c>
    </row>
    <row r="141" spans="1:17" s="2" customFormat="1" ht="36" customHeight="1">
      <c r="A141" s="1"/>
      <c r="B141" s="68" t="s">
        <v>1183</v>
      </c>
      <c r="C141" s="83" t="s">
        <v>1248</v>
      </c>
      <c r="D141" s="84" t="s">
        <v>1249</v>
      </c>
      <c r="E141" s="99" t="s">
        <v>672</v>
      </c>
      <c r="F141" s="126">
        <f>G141+J141</f>
        <v>20688.6</v>
      </c>
      <c r="G141" s="126">
        <v>20688.6</v>
      </c>
      <c r="H141" s="138"/>
      <c r="I141" s="138"/>
      <c r="J141" s="138"/>
      <c r="K141" s="138"/>
      <c r="L141" s="138"/>
      <c r="M141" s="138"/>
      <c r="N141" s="138"/>
      <c r="O141" s="138"/>
      <c r="P141" s="138"/>
      <c r="Q141" s="120">
        <f t="shared" si="32"/>
        <v>20688.6</v>
      </c>
    </row>
    <row r="142" spans="1:17" s="2" customFormat="1" ht="78.75" customHeight="1" hidden="1">
      <c r="A142" s="1"/>
      <c r="B142" s="86" t="s">
        <v>1052</v>
      </c>
      <c r="C142" s="87" t="s">
        <v>1250</v>
      </c>
      <c r="D142" s="87" t="s">
        <v>1249</v>
      </c>
      <c r="E142" s="100" t="s">
        <v>676</v>
      </c>
      <c r="F142" s="126">
        <f>G142+J142</f>
        <v>0</v>
      </c>
      <c r="G142" s="141"/>
      <c r="H142" s="141"/>
      <c r="I142" s="141"/>
      <c r="J142" s="141"/>
      <c r="K142" s="141"/>
      <c r="L142" s="141"/>
      <c r="M142" s="141"/>
      <c r="N142" s="141"/>
      <c r="O142" s="142"/>
      <c r="P142" s="141"/>
      <c r="Q142" s="120">
        <f t="shared" si="32"/>
        <v>0</v>
      </c>
    </row>
    <row r="143" spans="1:17" s="2" customFormat="1" ht="78.75" customHeight="1" hidden="1">
      <c r="A143" s="1"/>
      <c r="B143" s="68" t="s">
        <v>1053</v>
      </c>
      <c r="C143" s="83" t="s">
        <v>1251</v>
      </c>
      <c r="D143" s="83" t="s">
        <v>1144</v>
      </c>
      <c r="E143" s="99" t="s">
        <v>559</v>
      </c>
      <c r="F143" s="126">
        <f>G143+J143</f>
        <v>0</v>
      </c>
      <c r="G143" s="126"/>
      <c r="H143" s="138"/>
      <c r="I143" s="138"/>
      <c r="J143" s="138"/>
      <c r="K143" s="138"/>
      <c r="L143" s="138"/>
      <c r="M143" s="138"/>
      <c r="N143" s="138"/>
      <c r="O143" s="138"/>
      <c r="P143" s="138"/>
      <c r="Q143" s="120">
        <f t="shared" si="32"/>
        <v>0</v>
      </c>
    </row>
    <row r="144" spans="1:17" s="2" customFormat="1" ht="31.5" customHeight="1" hidden="1">
      <c r="A144" s="1"/>
      <c r="B144" s="68" t="s">
        <v>1054</v>
      </c>
      <c r="C144" s="83" t="s">
        <v>560</v>
      </c>
      <c r="D144" s="84" t="s">
        <v>1144</v>
      </c>
      <c r="E144" s="99" t="s">
        <v>754</v>
      </c>
      <c r="F144" s="126">
        <f>G144+J144</f>
        <v>0</v>
      </c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20">
        <f t="shared" si="32"/>
        <v>0</v>
      </c>
    </row>
    <row r="145" spans="1:17" s="2" customFormat="1" ht="31.5">
      <c r="A145" s="1"/>
      <c r="B145" s="68" t="s">
        <v>1184</v>
      </c>
      <c r="C145" s="83" t="s">
        <v>1250</v>
      </c>
      <c r="D145" s="84" t="s">
        <v>1264</v>
      </c>
      <c r="E145" s="99" t="s">
        <v>832</v>
      </c>
      <c r="F145" s="126">
        <f>G145+J145</f>
        <v>126036.5</v>
      </c>
      <c r="G145" s="126">
        <v>126036.5</v>
      </c>
      <c r="H145" s="138"/>
      <c r="I145" s="138"/>
      <c r="J145" s="138"/>
      <c r="K145" s="138"/>
      <c r="L145" s="138"/>
      <c r="M145" s="138"/>
      <c r="N145" s="138"/>
      <c r="O145" s="138"/>
      <c r="P145" s="138"/>
      <c r="Q145" s="120">
        <f t="shared" si="32"/>
        <v>126036.5</v>
      </c>
    </row>
    <row r="146" spans="1:17" s="2" customFormat="1" ht="31.5">
      <c r="A146" s="1"/>
      <c r="B146" s="61" t="s">
        <v>1185</v>
      </c>
      <c r="C146" s="61" t="s">
        <v>1186</v>
      </c>
      <c r="D146" s="74"/>
      <c r="E146" s="75" t="s">
        <v>491</v>
      </c>
      <c r="F146" s="126">
        <f aca="true" t="shared" si="44" ref="F146:P146">F147+F151</f>
        <v>3572.1</v>
      </c>
      <c r="G146" s="126">
        <f t="shared" si="44"/>
        <v>3572.1</v>
      </c>
      <c r="H146" s="126">
        <f t="shared" si="44"/>
        <v>0</v>
      </c>
      <c r="I146" s="126">
        <f t="shared" si="44"/>
        <v>0</v>
      </c>
      <c r="J146" s="126">
        <f t="shared" si="44"/>
        <v>0</v>
      </c>
      <c r="K146" s="126">
        <f t="shared" si="44"/>
        <v>0</v>
      </c>
      <c r="L146" s="126">
        <f>L147+L151</f>
        <v>0</v>
      </c>
      <c r="M146" s="126">
        <f t="shared" si="44"/>
        <v>0</v>
      </c>
      <c r="N146" s="126">
        <f t="shared" si="44"/>
        <v>0</v>
      </c>
      <c r="O146" s="126">
        <f t="shared" si="44"/>
        <v>0</v>
      </c>
      <c r="P146" s="126">
        <f t="shared" si="44"/>
        <v>0</v>
      </c>
      <c r="Q146" s="120">
        <f t="shared" si="32"/>
        <v>3572.1</v>
      </c>
    </row>
    <row r="147" spans="1:17" s="2" customFormat="1" ht="48.75" customHeight="1">
      <c r="A147" s="1"/>
      <c r="B147" s="68" t="s">
        <v>492</v>
      </c>
      <c r="C147" s="83" t="s">
        <v>833</v>
      </c>
      <c r="D147" s="84" t="s">
        <v>1249</v>
      </c>
      <c r="E147" s="99" t="s">
        <v>74</v>
      </c>
      <c r="F147" s="126">
        <f>G147+J147</f>
        <v>272.1</v>
      </c>
      <c r="G147" s="126">
        <v>272.1</v>
      </c>
      <c r="H147" s="138"/>
      <c r="I147" s="138"/>
      <c r="J147" s="138"/>
      <c r="K147" s="138"/>
      <c r="L147" s="138"/>
      <c r="M147" s="138"/>
      <c r="N147" s="138"/>
      <c r="O147" s="138"/>
      <c r="P147" s="138"/>
      <c r="Q147" s="120">
        <f t="shared" si="32"/>
        <v>272.1</v>
      </c>
    </row>
    <row r="148" spans="1:17" s="2" customFormat="1" ht="114.75" customHeight="1" hidden="1">
      <c r="A148" s="1"/>
      <c r="B148" s="86" t="s">
        <v>1055</v>
      </c>
      <c r="C148" s="101" t="s">
        <v>1030</v>
      </c>
      <c r="D148" s="87" t="s">
        <v>1249</v>
      </c>
      <c r="E148" s="102" t="s">
        <v>676</v>
      </c>
      <c r="F148" s="126">
        <f>G148+J148</f>
        <v>0</v>
      </c>
      <c r="G148" s="144"/>
      <c r="H148" s="141"/>
      <c r="I148" s="141"/>
      <c r="J148" s="141"/>
      <c r="K148" s="141"/>
      <c r="L148" s="141"/>
      <c r="M148" s="141"/>
      <c r="N148" s="143"/>
      <c r="O148" s="141"/>
      <c r="P148" s="141"/>
      <c r="Q148" s="120">
        <f t="shared" si="32"/>
        <v>0</v>
      </c>
    </row>
    <row r="149" spans="1:17" s="2" customFormat="1" ht="78.75" customHeight="1" hidden="1">
      <c r="A149" s="1"/>
      <c r="B149" s="68" t="s">
        <v>1056</v>
      </c>
      <c r="C149" s="83" t="s">
        <v>689</v>
      </c>
      <c r="D149" s="83" t="s">
        <v>1144</v>
      </c>
      <c r="E149" s="99" t="s">
        <v>742</v>
      </c>
      <c r="F149" s="126">
        <f>G149+J149</f>
        <v>0</v>
      </c>
      <c r="G149" s="126"/>
      <c r="H149" s="138"/>
      <c r="I149" s="138"/>
      <c r="J149" s="138"/>
      <c r="K149" s="138"/>
      <c r="L149" s="138"/>
      <c r="M149" s="138"/>
      <c r="N149" s="138"/>
      <c r="O149" s="138"/>
      <c r="P149" s="138"/>
      <c r="Q149" s="120">
        <f t="shared" si="32"/>
        <v>0</v>
      </c>
    </row>
    <row r="150" spans="1:17" s="2" customFormat="1" ht="31.5" customHeight="1" hidden="1">
      <c r="A150" s="1"/>
      <c r="B150" s="68" t="s">
        <v>1057</v>
      </c>
      <c r="C150" s="83" t="s">
        <v>743</v>
      </c>
      <c r="D150" s="84" t="s">
        <v>1144</v>
      </c>
      <c r="E150" s="100" t="s">
        <v>744</v>
      </c>
      <c r="F150" s="126">
        <f>G150+J150</f>
        <v>0</v>
      </c>
      <c r="G150" s="126"/>
      <c r="H150" s="138"/>
      <c r="I150" s="138"/>
      <c r="J150" s="138"/>
      <c r="K150" s="138"/>
      <c r="L150" s="138"/>
      <c r="M150" s="138"/>
      <c r="N150" s="138"/>
      <c r="O150" s="138"/>
      <c r="P150" s="138"/>
      <c r="Q150" s="120">
        <f t="shared" si="32"/>
        <v>0</v>
      </c>
    </row>
    <row r="151" spans="1:17" s="2" customFormat="1" ht="48">
      <c r="A151" s="1"/>
      <c r="B151" s="68" t="s">
        <v>6</v>
      </c>
      <c r="C151" s="83" t="s">
        <v>1030</v>
      </c>
      <c r="D151" s="84" t="s">
        <v>1264</v>
      </c>
      <c r="E151" s="85" t="s">
        <v>360</v>
      </c>
      <c r="F151" s="126">
        <f>G151+J151</f>
        <v>3300</v>
      </c>
      <c r="G151" s="126">
        <v>3300</v>
      </c>
      <c r="H151" s="138"/>
      <c r="I151" s="138"/>
      <c r="J151" s="138"/>
      <c r="K151" s="138"/>
      <c r="L151" s="138"/>
      <c r="M151" s="138"/>
      <c r="N151" s="138"/>
      <c r="O151" s="138"/>
      <c r="P151" s="138"/>
      <c r="Q151" s="120">
        <f t="shared" si="32"/>
        <v>3300</v>
      </c>
    </row>
    <row r="152" spans="1:17" s="2" customFormat="1" ht="54.75" customHeight="1">
      <c r="A152" s="1"/>
      <c r="B152" s="61" t="s">
        <v>7</v>
      </c>
      <c r="C152" s="61" t="s">
        <v>8</v>
      </c>
      <c r="D152" s="74"/>
      <c r="E152" s="63" t="s">
        <v>1005</v>
      </c>
      <c r="F152" s="126">
        <f aca="true" t="shared" si="45" ref="F152:P152">F153+F154+F155+F156+F157</f>
        <v>8441.5</v>
      </c>
      <c r="G152" s="126">
        <f t="shared" si="45"/>
        <v>8441.5</v>
      </c>
      <c r="H152" s="126">
        <f t="shared" si="45"/>
        <v>0</v>
      </c>
      <c r="I152" s="126">
        <f t="shared" si="45"/>
        <v>0</v>
      </c>
      <c r="J152" s="126">
        <f t="shared" si="45"/>
        <v>0</v>
      </c>
      <c r="K152" s="126">
        <f t="shared" si="45"/>
        <v>0</v>
      </c>
      <c r="L152" s="126">
        <f>L153+L154+L155+L156+L157</f>
        <v>0</v>
      </c>
      <c r="M152" s="126">
        <f t="shared" si="45"/>
        <v>0</v>
      </c>
      <c r="N152" s="126">
        <f t="shared" si="45"/>
        <v>0</v>
      </c>
      <c r="O152" s="126">
        <f t="shared" si="45"/>
        <v>0</v>
      </c>
      <c r="P152" s="126">
        <f t="shared" si="45"/>
        <v>0</v>
      </c>
      <c r="Q152" s="120">
        <f t="shared" si="32"/>
        <v>8441.5</v>
      </c>
    </row>
    <row r="153" spans="1:17" s="2" customFormat="1" ht="36" customHeight="1">
      <c r="A153" s="1"/>
      <c r="B153" s="68" t="s">
        <v>1006</v>
      </c>
      <c r="C153" s="83" t="s">
        <v>687</v>
      </c>
      <c r="D153" s="84" t="s">
        <v>1249</v>
      </c>
      <c r="E153" s="85" t="s">
        <v>688</v>
      </c>
      <c r="F153" s="126">
        <f>G153+J153</f>
        <v>212.5</v>
      </c>
      <c r="G153" s="126">
        <v>212.5</v>
      </c>
      <c r="H153" s="138"/>
      <c r="I153" s="138"/>
      <c r="J153" s="138"/>
      <c r="K153" s="126">
        <f>M153+P153</f>
        <v>0</v>
      </c>
      <c r="L153" s="138"/>
      <c r="M153" s="138"/>
      <c r="N153" s="138"/>
      <c r="O153" s="138"/>
      <c r="P153" s="138"/>
      <c r="Q153" s="120">
        <f t="shared" si="32"/>
        <v>212.5</v>
      </c>
    </row>
    <row r="154" spans="1:17" s="2" customFormat="1" ht="31.5">
      <c r="A154" s="1"/>
      <c r="B154" s="68" t="s">
        <v>120</v>
      </c>
      <c r="C154" s="83" t="s">
        <v>75</v>
      </c>
      <c r="D154" s="84" t="s">
        <v>1144</v>
      </c>
      <c r="E154" s="99" t="s">
        <v>196</v>
      </c>
      <c r="F154" s="126">
        <f>G154+J154</f>
        <v>529</v>
      </c>
      <c r="G154" s="126">
        <v>529</v>
      </c>
      <c r="H154" s="126"/>
      <c r="I154" s="126"/>
      <c r="J154" s="126"/>
      <c r="K154" s="126">
        <f>M154+P154</f>
        <v>0</v>
      </c>
      <c r="L154" s="126"/>
      <c r="M154" s="126"/>
      <c r="N154" s="126"/>
      <c r="O154" s="126"/>
      <c r="P154" s="126"/>
      <c r="Q154" s="120">
        <f t="shared" si="32"/>
        <v>529</v>
      </c>
    </row>
    <row r="155" spans="1:17" s="2" customFormat="1" ht="31.5">
      <c r="A155" s="1"/>
      <c r="B155" s="68" t="s">
        <v>296</v>
      </c>
      <c r="C155" s="83" t="s">
        <v>284</v>
      </c>
      <c r="D155" s="84" t="s">
        <v>1144</v>
      </c>
      <c r="E155" s="99" t="s">
        <v>955</v>
      </c>
      <c r="F155" s="126">
        <f>G155+J155</f>
        <v>1500</v>
      </c>
      <c r="G155" s="126">
        <v>1500</v>
      </c>
      <c r="H155" s="126"/>
      <c r="I155" s="126"/>
      <c r="J155" s="126"/>
      <c r="K155" s="126">
        <f>M155+P155</f>
        <v>0</v>
      </c>
      <c r="L155" s="126"/>
      <c r="M155" s="126"/>
      <c r="N155" s="126"/>
      <c r="O155" s="126"/>
      <c r="P155" s="126"/>
      <c r="Q155" s="120">
        <f t="shared" si="32"/>
        <v>1500</v>
      </c>
    </row>
    <row r="156" spans="1:17" s="2" customFormat="1" ht="36.75" customHeight="1">
      <c r="A156" s="1"/>
      <c r="B156" s="68" t="s">
        <v>496</v>
      </c>
      <c r="C156" s="83" t="s">
        <v>197</v>
      </c>
      <c r="D156" s="84" t="s">
        <v>1144</v>
      </c>
      <c r="E156" s="99" t="s">
        <v>815</v>
      </c>
      <c r="F156" s="126">
        <f>G156+J156</f>
        <v>900</v>
      </c>
      <c r="G156" s="126">
        <v>900</v>
      </c>
      <c r="H156" s="126"/>
      <c r="I156" s="126"/>
      <c r="J156" s="126"/>
      <c r="K156" s="126">
        <f>M156+P156</f>
        <v>0</v>
      </c>
      <c r="L156" s="126"/>
      <c r="M156" s="126"/>
      <c r="N156" s="126"/>
      <c r="O156" s="126"/>
      <c r="P156" s="126"/>
      <c r="Q156" s="120">
        <f aca="true" t="shared" si="46" ref="Q156:Q225">F156+K156</f>
        <v>900</v>
      </c>
    </row>
    <row r="157" spans="1:17" s="2" customFormat="1" ht="34.5" customHeight="1">
      <c r="A157" s="1"/>
      <c r="B157" s="68" t="s">
        <v>497</v>
      </c>
      <c r="C157" s="83" t="s">
        <v>76</v>
      </c>
      <c r="D157" s="83" t="s">
        <v>1144</v>
      </c>
      <c r="E157" s="103" t="s">
        <v>673</v>
      </c>
      <c r="F157" s="127">
        <f>G157+J157</f>
        <v>5300</v>
      </c>
      <c r="G157" s="126">
        <v>5300</v>
      </c>
      <c r="H157" s="126"/>
      <c r="I157" s="126"/>
      <c r="J157" s="126"/>
      <c r="K157" s="126">
        <f>M157+P157</f>
        <v>0</v>
      </c>
      <c r="L157" s="126"/>
      <c r="M157" s="126"/>
      <c r="N157" s="126"/>
      <c r="O157" s="126"/>
      <c r="P157" s="126"/>
      <c r="Q157" s="120">
        <f t="shared" si="46"/>
        <v>5300</v>
      </c>
    </row>
    <row r="158" spans="1:17" s="2" customFormat="1" ht="34.5" customHeight="1">
      <c r="A158" s="1"/>
      <c r="B158" s="61" t="s">
        <v>498</v>
      </c>
      <c r="C158" s="61" t="s">
        <v>499</v>
      </c>
      <c r="D158" s="74"/>
      <c r="E158" s="75" t="s">
        <v>35</v>
      </c>
      <c r="F158" s="126">
        <f>F159+F160+F161+F162+F163+F164+F165+F166+F167+F168</f>
        <v>147001.6</v>
      </c>
      <c r="G158" s="126">
        <f aca="true" t="shared" si="47" ref="G158:P158">G159+G160+G161+G162+G163+G164+G165+G166+G167+G168</f>
        <v>147001.6</v>
      </c>
      <c r="H158" s="126">
        <f t="shared" si="47"/>
        <v>0</v>
      </c>
      <c r="I158" s="126">
        <f t="shared" si="47"/>
        <v>0</v>
      </c>
      <c r="J158" s="126">
        <f t="shared" si="47"/>
        <v>0</v>
      </c>
      <c r="K158" s="126">
        <f t="shared" si="47"/>
        <v>0</v>
      </c>
      <c r="L158" s="126">
        <f t="shared" si="47"/>
        <v>0</v>
      </c>
      <c r="M158" s="126">
        <f t="shared" si="47"/>
        <v>0</v>
      </c>
      <c r="N158" s="126">
        <f t="shared" si="47"/>
        <v>0</v>
      </c>
      <c r="O158" s="126">
        <f t="shared" si="47"/>
        <v>0</v>
      </c>
      <c r="P158" s="126">
        <f t="shared" si="47"/>
        <v>0</v>
      </c>
      <c r="Q158" s="120">
        <f t="shared" si="46"/>
        <v>147001.6</v>
      </c>
    </row>
    <row r="159" spans="1:17" s="2" customFormat="1" ht="33" customHeight="1">
      <c r="A159" s="1"/>
      <c r="B159" s="68" t="s">
        <v>500</v>
      </c>
      <c r="C159" s="83" t="s">
        <v>675</v>
      </c>
      <c r="D159" s="84" t="s">
        <v>728</v>
      </c>
      <c r="E159" s="99" t="s">
        <v>41</v>
      </c>
      <c r="F159" s="126">
        <f aca="true" t="shared" si="48" ref="F159:F169">G159+J159</f>
        <v>937.3</v>
      </c>
      <c r="G159" s="126">
        <v>937.3</v>
      </c>
      <c r="H159" s="138"/>
      <c r="I159" s="138"/>
      <c r="J159" s="138"/>
      <c r="K159" s="138"/>
      <c r="L159" s="138"/>
      <c r="M159" s="138"/>
      <c r="N159" s="138"/>
      <c r="O159" s="138"/>
      <c r="P159" s="138"/>
      <c r="Q159" s="120">
        <f t="shared" si="46"/>
        <v>937.3</v>
      </c>
    </row>
    <row r="160" spans="1:17" s="2" customFormat="1" ht="31.5">
      <c r="A160" s="1"/>
      <c r="B160" s="68" t="s">
        <v>959</v>
      </c>
      <c r="C160" s="83" t="s">
        <v>146</v>
      </c>
      <c r="D160" s="84" t="s">
        <v>728</v>
      </c>
      <c r="E160" s="99" t="s">
        <v>850</v>
      </c>
      <c r="F160" s="126">
        <f t="shared" si="48"/>
        <v>243</v>
      </c>
      <c r="G160" s="126">
        <v>243</v>
      </c>
      <c r="H160" s="138"/>
      <c r="I160" s="138"/>
      <c r="J160" s="138"/>
      <c r="K160" s="138"/>
      <c r="L160" s="138"/>
      <c r="M160" s="138"/>
      <c r="N160" s="138"/>
      <c r="O160" s="138"/>
      <c r="P160" s="138"/>
      <c r="Q160" s="120">
        <f t="shared" si="46"/>
        <v>243</v>
      </c>
    </row>
    <row r="161" spans="1:17" s="2" customFormat="1" ht="31.5">
      <c r="A161" s="1"/>
      <c r="B161" s="68" t="s">
        <v>472</v>
      </c>
      <c r="C161" s="83" t="s">
        <v>1084</v>
      </c>
      <c r="D161" s="84" t="s">
        <v>728</v>
      </c>
      <c r="E161" s="99" t="s">
        <v>388</v>
      </c>
      <c r="F161" s="126">
        <f t="shared" si="48"/>
        <v>47200</v>
      </c>
      <c r="G161" s="126">
        <v>47200</v>
      </c>
      <c r="H161" s="138"/>
      <c r="I161" s="138"/>
      <c r="J161" s="138"/>
      <c r="K161" s="138"/>
      <c r="L161" s="138"/>
      <c r="M161" s="138"/>
      <c r="N161" s="138"/>
      <c r="O161" s="138"/>
      <c r="P161" s="138"/>
      <c r="Q161" s="120">
        <f t="shared" si="46"/>
        <v>47200</v>
      </c>
    </row>
    <row r="162" spans="1:17" s="2" customFormat="1" ht="31.5">
      <c r="A162" s="1"/>
      <c r="B162" s="68" t="s">
        <v>473</v>
      </c>
      <c r="C162" s="83" t="s">
        <v>389</v>
      </c>
      <c r="D162" s="84" t="s">
        <v>728</v>
      </c>
      <c r="E162" s="99" t="s">
        <v>353</v>
      </c>
      <c r="F162" s="126">
        <f t="shared" si="48"/>
        <v>10111.3</v>
      </c>
      <c r="G162" s="126">
        <v>10111.3</v>
      </c>
      <c r="H162" s="138"/>
      <c r="I162" s="138"/>
      <c r="J162" s="138"/>
      <c r="K162" s="138"/>
      <c r="L162" s="138"/>
      <c r="M162" s="138"/>
      <c r="N162" s="138"/>
      <c r="O162" s="138"/>
      <c r="P162" s="138"/>
      <c r="Q162" s="120">
        <f t="shared" si="46"/>
        <v>10111.3</v>
      </c>
    </row>
    <row r="163" spans="1:17" s="2" customFormat="1" ht="31.5">
      <c r="A163" s="1"/>
      <c r="B163" s="68" t="s">
        <v>474</v>
      </c>
      <c r="C163" s="83" t="s">
        <v>713</v>
      </c>
      <c r="D163" s="84" t="s">
        <v>728</v>
      </c>
      <c r="E163" s="99" t="s">
        <v>714</v>
      </c>
      <c r="F163" s="126">
        <f t="shared" si="48"/>
        <v>33051.4</v>
      </c>
      <c r="G163" s="126">
        <v>33051.4</v>
      </c>
      <c r="H163" s="138"/>
      <c r="I163" s="138"/>
      <c r="J163" s="138"/>
      <c r="K163" s="138"/>
      <c r="L163" s="138"/>
      <c r="M163" s="138"/>
      <c r="N163" s="138"/>
      <c r="O163" s="138"/>
      <c r="P163" s="138"/>
      <c r="Q163" s="120">
        <f t="shared" si="46"/>
        <v>33051.4</v>
      </c>
    </row>
    <row r="164" spans="1:17" s="2" customFormat="1" ht="31.5">
      <c r="A164" s="1"/>
      <c r="B164" s="68" t="s">
        <v>475</v>
      </c>
      <c r="C164" s="83" t="s">
        <v>715</v>
      </c>
      <c r="D164" s="84" t="s">
        <v>728</v>
      </c>
      <c r="E164" s="99" t="s">
        <v>1265</v>
      </c>
      <c r="F164" s="126">
        <f t="shared" si="48"/>
        <v>630</v>
      </c>
      <c r="G164" s="126">
        <v>630</v>
      </c>
      <c r="H164" s="138"/>
      <c r="I164" s="138"/>
      <c r="J164" s="138"/>
      <c r="K164" s="138"/>
      <c r="L164" s="138"/>
      <c r="M164" s="138"/>
      <c r="N164" s="138"/>
      <c r="O164" s="138"/>
      <c r="P164" s="138"/>
      <c r="Q164" s="120">
        <f t="shared" si="46"/>
        <v>630</v>
      </c>
    </row>
    <row r="165" spans="1:17" s="2" customFormat="1" ht="31.5">
      <c r="A165" s="1"/>
      <c r="B165" s="68" t="s">
        <v>476</v>
      </c>
      <c r="C165" s="83" t="s">
        <v>1266</v>
      </c>
      <c r="D165" s="84" t="s">
        <v>728</v>
      </c>
      <c r="E165" s="99" t="s">
        <v>481</v>
      </c>
      <c r="F165" s="126">
        <f t="shared" si="48"/>
        <v>54731</v>
      </c>
      <c r="G165" s="126">
        <v>54731</v>
      </c>
      <c r="H165" s="138"/>
      <c r="I165" s="138"/>
      <c r="J165" s="138"/>
      <c r="K165" s="138"/>
      <c r="L165" s="138"/>
      <c r="M165" s="138"/>
      <c r="N165" s="138"/>
      <c r="O165" s="138"/>
      <c r="P165" s="138"/>
      <c r="Q165" s="120">
        <f t="shared" si="46"/>
        <v>54731</v>
      </c>
    </row>
    <row r="166" spans="1:17" s="2" customFormat="1" ht="31.5" hidden="1">
      <c r="A166" s="1"/>
      <c r="B166" s="68" t="s">
        <v>121</v>
      </c>
      <c r="C166" s="83" t="s">
        <v>1267</v>
      </c>
      <c r="D166" s="84" t="s">
        <v>728</v>
      </c>
      <c r="E166" s="99" t="s">
        <v>637</v>
      </c>
      <c r="F166" s="126">
        <f t="shared" si="48"/>
        <v>0</v>
      </c>
      <c r="G166" s="126"/>
      <c r="H166" s="126"/>
      <c r="I166" s="138"/>
      <c r="J166" s="138"/>
      <c r="K166" s="138"/>
      <c r="L166" s="138"/>
      <c r="M166" s="138"/>
      <c r="N166" s="138"/>
      <c r="O166" s="138"/>
      <c r="P166" s="138"/>
      <c r="Q166" s="120">
        <f t="shared" si="46"/>
        <v>0</v>
      </c>
    </row>
    <row r="167" spans="1:17" s="2" customFormat="1" ht="48" customHeight="1" hidden="1">
      <c r="A167" s="1"/>
      <c r="B167" s="68" t="s">
        <v>122</v>
      </c>
      <c r="C167" s="83" t="s">
        <v>930</v>
      </c>
      <c r="D167" s="84" t="s">
        <v>305</v>
      </c>
      <c r="E167" s="99" t="s">
        <v>488</v>
      </c>
      <c r="F167" s="126">
        <f t="shared" si="48"/>
        <v>0</v>
      </c>
      <c r="G167" s="126"/>
      <c r="H167" s="126"/>
      <c r="I167" s="138"/>
      <c r="J167" s="138"/>
      <c r="K167" s="138"/>
      <c r="L167" s="138"/>
      <c r="M167" s="138"/>
      <c r="N167" s="138"/>
      <c r="O167" s="138"/>
      <c r="P167" s="138"/>
      <c r="Q167" s="120">
        <f t="shared" si="46"/>
        <v>0</v>
      </c>
    </row>
    <row r="168" spans="1:17" s="2" customFormat="1" ht="34.5" customHeight="1">
      <c r="A168" s="1"/>
      <c r="B168" s="68" t="s">
        <v>1040</v>
      </c>
      <c r="C168" s="83" t="s">
        <v>930</v>
      </c>
      <c r="D168" s="84" t="s">
        <v>728</v>
      </c>
      <c r="E168" s="99" t="s">
        <v>1041</v>
      </c>
      <c r="F168" s="126">
        <f t="shared" si="48"/>
        <v>97.6</v>
      </c>
      <c r="G168" s="126">
        <v>97.6</v>
      </c>
      <c r="H168" s="126"/>
      <c r="I168" s="138"/>
      <c r="J168" s="138"/>
      <c r="K168" s="138"/>
      <c r="L168" s="138"/>
      <c r="M168" s="138"/>
      <c r="N168" s="138"/>
      <c r="O168" s="138"/>
      <c r="P168" s="138"/>
      <c r="Q168" s="120">
        <f t="shared" si="46"/>
        <v>97.6</v>
      </c>
    </row>
    <row r="169" spans="1:17" s="2" customFormat="1" ht="43.5" customHeight="1">
      <c r="A169" s="1"/>
      <c r="B169" s="61" t="s">
        <v>633</v>
      </c>
      <c r="C169" s="61" t="s">
        <v>634</v>
      </c>
      <c r="D169" s="74" t="s">
        <v>1144</v>
      </c>
      <c r="E169" s="75" t="s">
        <v>926</v>
      </c>
      <c r="F169" s="126">
        <f t="shared" si="48"/>
        <v>188.3</v>
      </c>
      <c r="G169" s="126">
        <v>188.3</v>
      </c>
      <c r="H169" s="126"/>
      <c r="I169" s="126"/>
      <c r="J169" s="126"/>
      <c r="K169" s="126">
        <f>M169+P169</f>
        <v>0</v>
      </c>
      <c r="L169" s="126"/>
      <c r="M169" s="126"/>
      <c r="N169" s="126"/>
      <c r="O169" s="126"/>
      <c r="P169" s="126"/>
      <c r="Q169" s="120">
        <f t="shared" si="46"/>
        <v>188.3</v>
      </c>
    </row>
    <row r="170" spans="1:17" s="2" customFormat="1" ht="153" customHeight="1">
      <c r="A170" s="1"/>
      <c r="B170" s="61" t="s">
        <v>1058</v>
      </c>
      <c r="C170" s="61" t="s">
        <v>674</v>
      </c>
      <c r="D170" s="61"/>
      <c r="E170" s="104" t="s">
        <v>575</v>
      </c>
      <c r="F170" s="126">
        <f>F172+F173+F174+F175+F176+F177+F178</f>
        <v>62417.399999999994</v>
      </c>
      <c r="G170" s="126">
        <f>G172+G173+G174+G175+G176+G177+G178</f>
        <v>62417.399999999994</v>
      </c>
      <c r="H170" s="126">
        <f aca="true" t="shared" si="49" ref="H170:Q170">H172+H173+H174+H175+H176+H177+H178</f>
        <v>0</v>
      </c>
      <c r="I170" s="126">
        <f t="shared" si="49"/>
        <v>0</v>
      </c>
      <c r="J170" s="126">
        <f t="shared" si="49"/>
        <v>0</v>
      </c>
      <c r="K170" s="126">
        <f t="shared" si="49"/>
        <v>0</v>
      </c>
      <c r="L170" s="126">
        <f t="shared" si="49"/>
        <v>0</v>
      </c>
      <c r="M170" s="126">
        <f t="shared" si="49"/>
        <v>0</v>
      </c>
      <c r="N170" s="126">
        <f t="shared" si="49"/>
        <v>0</v>
      </c>
      <c r="O170" s="126">
        <f t="shared" si="49"/>
        <v>0</v>
      </c>
      <c r="P170" s="126">
        <f t="shared" si="49"/>
        <v>0</v>
      </c>
      <c r="Q170" s="120">
        <f t="shared" si="49"/>
        <v>62417.399999999994</v>
      </c>
    </row>
    <row r="171" spans="1:17" s="2" customFormat="1" ht="87" customHeight="1" hidden="1">
      <c r="A171" s="1"/>
      <c r="B171" s="61" t="s">
        <v>489</v>
      </c>
      <c r="C171" s="61" t="s">
        <v>490</v>
      </c>
      <c r="D171" s="74"/>
      <c r="E171" s="75" t="s">
        <v>804</v>
      </c>
      <c r="F171" s="126">
        <f aca="true" t="shared" si="50" ref="F171:F179">G171+J171</f>
        <v>0</v>
      </c>
      <c r="G171" s="126"/>
      <c r="H171" s="126"/>
      <c r="I171" s="126"/>
      <c r="J171" s="126"/>
      <c r="K171" s="126">
        <f>M171+P171</f>
        <v>0</v>
      </c>
      <c r="L171" s="126"/>
      <c r="M171" s="126"/>
      <c r="N171" s="126"/>
      <c r="O171" s="126"/>
      <c r="P171" s="126"/>
      <c r="Q171" s="120">
        <f t="shared" si="46"/>
        <v>0</v>
      </c>
    </row>
    <row r="172" spans="1:17" s="2" customFormat="1" ht="36" customHeight="1">
      <c r="A172" s="1"/>
      <c r="B172" s="83" t="s">
        <v>1135</v>
      </c>
      <c r="C172" s="83" t="s">
        <v>240</v>
      </c>
      <c r="D172" s="84" t="s">
        <v>305</v>
      </c>
      <c r="E172" s="99" t="s">
        <v>488</v>
      </c>
      <c r="F172" s="126">
        <f t="shared" si="50"/>
        <v>44453.9</v>
      </c>
      <c r="G172" s="126">
        <v>44453.9</v>
      </c>
      <c r="H172" s="126"/>
      <c r="I172" s="126"/>
      <c r="J172" s="126"/>
      <c r="K172" s="126"/>
      <c r="L172" s="126"/>
      <c r="M172" s="126"/>
      <c r="N172" s="126"/>
      <c r="O172" s="126"/>
      <c r="P172" s="126"/>
      <c r="Q172" s="120">
        <f t="shared" si="46"/>
        <v>44453.9</v>
      </c>
    </row>
    <row r="173" spans="1:17" s="2" customFormat="1" ht="48" customHeight="1">
      <c r="A173" s="1"/>
      <c r="B173" s="83" t="s">
        <v>1136</v>
      </c>
      <c r="C173" s="83" t="s">
        <v>1137</v>
      </c>
      <c r="D173" s="84" t="s">
        <v>305</v>
      </c>
      <c r="E173" s="99" t="s">
        <v>864</v>
      </c>
      <c r="F173" s="126">
        <f t="shared" si="50"/>
        <v>10729.5</v>
      </c>
      <c r="G173" s="126">
        <v>10729.5</v>
      </c>
      <c r="H173" s="126"/>
      <c r="I173" s="126"/>
      <c r="J173" s="126"/>
      <c r="K173" s="126"/>
      <c r="L173" s="126"/>
      <c r="M173" s="126"/>
      <c r="N173" s="126"/>
      <c r="O173" s="126"/>
      <c r="P173" s="126"/>
      <c r="Q173" s="120">
        <f t="shared" si="46"/>
        <v>10729.5</v>
      </c>
    </row>
    <row r="174" spans="1:17" s="2" customFormat="1" ht="33.75" customHeight="1">
      <c r="A174" s="1"/>
      <c r="B174" s="83" t="s">
        <v>1139</v>
      </c>
      <c r="C174" s="83" t="s">
        <v>1138</v>
      </c>
      <c r="D174" s="84" t="s">
        <v>305</v>
      </c>
      <c r="E174" s="99" t="s">
        <v>10</v>
      </c>
      <c r="F174" s="126">
        <f t="shared" si="50"/>
        <v>3089.7</v>
      </c>
      <c r="G174" s="126">
        <v>3089.7</v>
      </c>
      <c r="H174" s="126"/>
      <c r="I174" s="126"/>
      <c r="J174" s="126"/>
      <c r="K174" s="126"/>
      <c r="L174" s="126"/>
      <c r="M174" s="126"/>
      <c r="N174" s="126"/>
      <c r="O174" s="126"/>
      <c r="P174" s="126"/>
      <c r="Q174" s="120">
        <f t="shared" si="46"/>
        <v>3089.7</v>
      </c>
    </row>
    <row r="175" spans="1:17" s="2" customFormat="1" ht="50.25" customHeight="1">
      <c r="A175" s="1"/>
      <c r="B175" s="83" t="s">
        <v>1140</v>
      </c>
      <c r="C175" s="83" t="s">
        <v>1141</v>
      </c>
      <c r="D175" s="84" t="s">
        <v>728</v>
      </c>
      <c r="E175" s="99" t="s">
        <v>919</v>
      </c>
      <c r="F175" s="126">
        <f t="shared" si="50"/>
        <v>653.1</v>
      </c>
      <c r="G175" s="126">
        <v>653.1</v>
      </c>
      <c r="H175" s="126"/>
      <c r="I175" s="126"/>
      <c r="J175" s="126"/>
      <c r="K175" s="126"/>
      <c r="L175" s="126"/>
      <c r="M175" s="126"/>
      <c r="N175" s="126"/>
      <c r="O175" s="126"/>
      <c r="P175" s="126"/>
      <c r="Q175" s="120">
        <f t="shared" si="46"/>
        <v>653.1</v>
      </c>
    </row>
    <row r="176" spans="1:17" s="2" customFormat="1" ht="57" customHeight="1">
      <c r="A176" s="1"/>
      <c r="B176" s="83" t="s">
        <v>1142</v>
      </c>
      <c r="C176" s="83" t="s">
        <v>1143</v>
      </c>
      <c r="D176" s="84" t="s">
        <v>305</v>
      </c>
      <c r="E176" s="99" t="s">
        <v>902</v>
      </c>
      <c r="F176" s="126">
        <f t="shared" si="50"/>
        <v>325.2</v>
      </c>
      <c r="G176" s="126">
        <v>325.2</v>
      </c>
      <c r="H176" s="126"/>
      <c r="I176" s="126"/>
      <c r="J176" s="126"/>
      <c r="K176" s="126"/>
      <c r="L176" s="126"/>
      <c r="M176" s="126"/>
      <c r="N176" s="126"/>
      <c r="O176" s="126"/>
      <c r="P176" s="126"/>
      <c r="Q176" s="120">
        <f t="shared" si="46"/>
        <v>325.2</v>
      </c>
    </row>
    <row r="177" spans="1:17" s="2" customFormat="1" ht="147.75" customHeight="1">
      <c r="A177" s="1"/>
      <c r="B177" s="83" t="s">
        <v>549</v>
      </c>
      <c r="C177" s="83" t="s">
        <v>550</v>
      </c>
      <c r="D177" s="84" t="s">
        <v>728</v>
      </c>
      <c r="E177" s="99" t="s">
        <v>1080</v>
      </c>
      <c r="F177" s="126">
        <f t="shared" si="50"/>
        <v>166</v>
      </c>
      <c r="G177" s="126">
        <v>166</v>
      </c>
      <c r="H177" s="126"/>
      <c r="I177" s="126"/>
      <c r="J177" s="126"/>
      <c r="K177" s="126"/>
      <c r="L177" s="126"/>
      <c r="M177" s="126"/>
      <c r="N177" s="126"/>
      <c r="O177" s="126"/>
      <c r="P177" s="126"/>
      <c r="Q177" s="120">
        <f t="shared" si="46"/>
        <v>166</v>
      </c>
    </row>
    <row r="178" spans="1:17" s="2" customFormat="1" ht="36" customHeight="1">
      <c r="A178" s="1"/>
      <c r="B178" s="83" t="s">
        <v>824</v>
      </c>
      <c r="C178" s="83" t="s">
        <v>825</v>
      </c>
      <c r="D178" s="84" t="s">
        <v>728</v>
      </c>
      <c r="E178" s="99" t="s">
        <v>826</v>
      </c>
      <c r="F178" s="126">
        <f t="shared" si="50"/>
        <v>3000</v>
      </c>
      <c r="G178" s="126">
        <v>3000</v>
      </c>
      <c r="H178" s="126"/>
      <c r="I178" s="126"/>
      <c r="J178" s="126"/>
      <c r="K178" s="126">
        <f>M178+P178</f>
        <v>0</v>
      </c>
      <c r="L178" s="126"/>
      <c r="M178" s="126"/>
      <c r="N178" s="126"/>
      <c r="O178" s="126"/>
      <c r="P178" s="126"/>
      <c r="Q178" s="120">
        <f t="shared" si="46"/>
        <v>3000</v>
      </c>
    </row>
    <row r="179" spans="1:17" s="2" customFormat="1" ht="31.5">
      <c r="A179" s="1"/>
      <c r="B179" s="61" t="s">
        <v>927</v>
      </c>
      <c r="C179" s="61" t="s">
        <v>928</v>
      </c>
      <c r="D179" s="74" t="s">
        <v>1249</v>
      </c>
      <c r="E179" s="75" t="s">
        <v>17</v>
      </c>
      <c r="F179" s="126">
        <f t="shared" si="50"/>
        <v>97.1</v>
      </c>
      <c r="G179" s="126">
        <v>97.1</v>
      </c>
      <c r="H179" s="126"/>
      <c r="I179" s="126"/>
      <c r="J179" s="126"/>
      <c r="K179" s="126">
        <f>M179+P179</f>
        <v>0</v>
      </c>
      <c r="L179" s="126"/>
      <c r="M179" s="126"/>
      <c r="N179" s="126"/>
      <c r="O179" s="126"/>
      <c r="P179" s="126"/>
      <c r="Q179" s="120">
        <f t="shared" si="46"/>
        <v>97.1</v>
      </c>
    </row>
    <row r="180" spans="1:17" s="40" customFormat="1" ht="59.25" customHeight="1">
      <c r="A180" s="39"/>
      <c r="B180" s="55" t="s">
        <v>123</v>
      </c>
      <c r="C180" s="55" t="s">
        <v>490</v>
      </c>
      <c r="D180" s="76"/>
      <c r="E180" s="73" t="s">
        <v>617</v>
      </c>
      <c r="F180" s="120">
        <f aca="true" t="shared" si="51" ref="F180:P180">F181+F182</f>
        <v>8108.7</v>
      </c>
      <c r="G180" s="120">
        <f t="shared" si="51"/>
        <v>8108.7</v>
      </c>
      <c r="H180" s="120">
        <f t="shared" si="51"/>
        <v>6145.3</v>
      </c>
      <c r="I180" s="120">
        <f t="shared" si="51"/>
        <v>457.7</v>
      </c>
      <c r="J180" s="120">
        <f t="shared" si="51"/>
        <v>0</v>
      </c>
      <c r="K180" s="120">
        <f t="shared" si="51"/>
        <v>78</v>
      </c>
      <c r="L180" s="120">
        <f>L181+L182</f>
        <v>0</v>
      </c>
      <c r="M180" s="120">
        <f t="shared" si="51"/>
        <v>78</v>
      </c>
      <c r="N180" s="120">
        <f t="shared" si="51"/>
        <v>53</v>
      </c>
      <c r="O180" s="120">
        <f t="shared" si="51"/>
        <v>0</v>
      </c>
      <c r="P180" s="120">
        <f t="shared" si="51"/>
        <v>0</v>
      </c>
      <c r="Q180" s="120">
        <f t="shared" si="46"/>
        <v>8186.7</v>
      </c>
    </row>
    <row r="181" spans="1:17" s="2" customFormat="1" ht="47.25">
      <c r="A181" s="1"/>
      <c r="B181" s="68" t="s">
        <v>71</v>
      </c>
      <c r="C181" s="83" t="s">
        <v>805</v>
      </c>
      <c r="D181" s="84" t="s">
        <v>920</v>
      </c>
      <c r="E181" s="99" t="s">
        <v>1257</v>
      </c>
      <c r="F181" s="126">
        <f>G181+J181</f>
        <v>6015.2</v>
      </c>
      <c r="G181" s="126">
        <v>6015.2</v>
      </c>
      <c r="H181" s="126">
        <v>4619.5</v>
      </c>
      <c r="I181" s="126">
        <v>303</v>
      </c>
      <c r="J181" s="126"/>
      <c r="K181" s="126">
        <f>M181+P181</f>
        <v>78</v>
      </c>
      <c r="L181" s="126"/>
      <c r="M181" s="126">
        <v>78</v>
      </c>
      <c r="N181" s="126">
        <v>53</v>
      </c>
      <c r="O181" s="126"/>
      <c r="P181" s="126"/>
      <c r="Q181" s="120">
        <f t="shared" si="46"/>
        <v>6093.2</v>
      </c>
    </row>
    <row r="182" spans="1:17" s="2" customFormat="1" ht="31.5">
      <c r="A182" s="1"/>
      <c r="B182" s="68" t="s">
        <v>72</v>
      </c>
      <c r="C182" s="83" t="s">
        <v>1258</v>
      </c>
      <c r="D182" s="84" t="s">
        <v>305</v>
      </c>
      <c r="E182" s="99" t="s">
        <v>1147</v>
      </c>
      <c r="F182" s="126">
        <f>G182+J182</f>
        <v>2093.5</v>
      </c>
      <c r="G182" s="126">
        <v>2093.5</v>
      </c>
      <c r="H182" s="126">
        <v>1525.8</v>
      </c>
      <c r="I182" s="126">
        <v>154.7</v>
      </c>
      <c r="J182" s="126"/>
      <c r="K182" s="126">
        <f>M182+P182</f>
        <v>0</v>
      </c>
      <c r="L182" s="126"/>
      <c r="M182" s="126"/>
      <c r="N182" s="126"/>
      <c r="O182" s="126"/>
      <c r="P182" s="126"/>
      <c r="Q182" s="120">
        <f t="shared" si="46"/>
        <v>2093.5</v>
      </c>
    </row>
    <row r="183" spans="1:17" s="2" customFormat="1" ht="159" customHeight="1" hidden="1">
      <c r="A183" s="1"/>
      <c r="B183" s="61" t="s">
        <v>711</v>
      </c>
      <c r="C183" s="61" t="s">
        <v>712</v>
      </c>
      <c r="D183" s="74" t="s">
        <v>305</v>
      </c>
      <c r="E183" s="75" t="s">
        <v>1067</v>
      </c>
      <c r="F183" s="60">
        <f>G183+J183</f>
        <v>0</v>
      </c>
      <c r="G183" s="60"/>
      <c r="H183" s="60"/>
      <c r="I183" s="60"/>
      <c r="J183" s="60"/>
      <c r="K183" s="60">
        <f>M183+P183</f>
        <v>0</v>
      </c>
      <c r="L183" s="60"/>
      <c r="M183" s="60"/>
      <c r="N183" s="60"/>
      <c r="O183" s="60"/>
      <c r="P183" s="60"/>
      <c r="Q183" s="120">
        <f t="shared" si="46"/>
        <v>0</v>
      </c>
    </row>
    <row r="184" spans="1:17" s="2" customFormat="1" ht="71.25" customHeight="1">
      <c r="A184" s="1"/>
      <c r="B184" s="55" t="s">
        <v>1107</v>
      </c>
      <c r="C184" s="55" t="s">
        <v>1070</v>
      </c>
      <c r="D184" s="76" t="s">
        <v>728</v>
      </c>
      <c r="E184" s="108" t="s">
        <v>900</v>
      </c>
      <c r="F184" s="120">
        <f>G184</f>
        <v>1429.5</v>
      </c>
      <c r="G184" s="120">
        <v>1429.5</v>
      </c>
      <c r="H184" s="126"/>
      <c r="I184" s="126"/>
      <c r="J184" s="126"/>
      <c r="K184" s="120">
        <f>K185</f>
        <v>0</v>
      </c>
      <c r="L184" s="126"/>
      <c r="M184" s="126"/>
      <c r="N184" s="126"/>
      <c r="O184" s="126"/>
      <c r="P184" s="126"/>
      <c r="Q184" s="120">
        <f t="shared" si="46"/>
        <v>1429.5</v>
      </c>
    </row>
    <row r="185" spans="1:17" s="2" customFormat="1" ht="86.25" customHeight="1">
      <c r="A185" s="1"/>
      <c r="B185" s="55" t="s">
        <v>985</v>
      </c>
      <c r="C185" s="55" t="s">
        <v>1032</v>
      </c>
      <c r="D185" s="76" t="s">
        <v>305</v>
      </c>
      <c r="E185" s="73" t="s">
        <v>578</v>
      </c>
      <c r="F185" s="120">
        <f>G185</f>
        <v>300</v>
      </c>
      <c r="G185" s="120">
        <v>300</v>
      </c>
      <c r="H185" s="120"/>
      <c r="I185" s="120"/>
      <c r="J185" s="120"/>
      <c r="K185" s="120">
        <f>K186</f>
        <v>0</v>
      </c>
      <c r="L185" s="120">
        <f>L186</f>
        <v>0</v>
      </c>
      <c r="M185" s="120"/>
      <c r="N185" s="120"/>
      <c r="O185" s="120"/>
      <c r="P185" s="120">
        <f>P186</f>
        <v>0</v>
      </c>
      <c r="Q185" s="120">
        <f t="shared" si="46"/>
        <v>300</v>
      </c>
    </row>
    <row r="186" spans="1:17" s="2" customFormat="1" ht="47.25" customHeight="1" hidden="1">
      <c r="A186" s="1"/>
      <c r="B186" s="68" t="s">
        <v>986</v>
      </c>
      <c r="C186" s="83" t="s">
        <v>77</v>
      </c>
      <c r="D186" s="84" t="s">
        <v>305</v>
      </c>
      <c r="E186" s="99" t="s">
        <v>844</v>
      </c>
      <c r="F186" s="60"/>
      <c r="G186" s="60"/>
      <c r="H186" s="60"/>
      <c r="I186" s="60"/>
      <c r="J186" s="60"/>
      <c r="K186" s="126">
        <f>M186+P186</f>
        <v>0</v>
      </c>
      <c r="L186" s="126"/>
      <c r="M186" s="126"/>
      <c r="N186" s="126"/>
      <c r="O186" s="126"/>
      <c r="P186" s="126"/>
      <c r="Q186" s="120">
        <f t="shared" si="46"/>
        <v>0</v>
      </c>
    </row>
    <row r="187" spans="1:17" s="2" customFormat="1" ht="31.5">
      <c r="A187" s="1"/>
      <c r="B187" s="55" t="s">
        <v>18</v>
      </c>
      <c r="C187" s="55" t="s">
        <v>19</v>
      </c>
      <c r="D187" s="149"/>
      <c r="E187" s="73" t="s">
        <v>956</v>
      </c>
      <c r="F187" s="120">
        <f>F188+F189</f>
        <v>25.7</v>
      </c>
      <c r="G187" s="120">
        <f aca="true" t="shared" si="52" ref="G187:P187">G188+G189</f>
        <v>25.7</v>
      </c>
      <c r="H187" s="120">
        <f t="shared" si="52"/>
        <v>0</v>
      </c>
      <c r="I187" s="120">
        <f t="shared" si="52"/>
        <v>0</v>
      </c>
      <c r="J187" s="120">
        <f t="shared" si="52"/>
        <v>0</v>
      </c>
      <c r="K187" s="120">
        <f t="shared" si="52"/>
        <v>0</v>
      </c>
      <c r="L187" s="120">
        <f>L188+L189</f>
        <v>0</v>
      </c>
      <c r="M187" s="120">
        <f t="shared" si="52"/>
        <v>0</v>
      </c>
      <c r="N187" s="120">
        <f t="shared" si="52"/>
        <v>0</v>
      </c>
      <c r="O187" s="120">
        <f t="shared" si="52"/>
        <v>0</v>
      </c>
      <c r="P187" s="120">
        <f t="shared" si="52"/>
        <v>0</v>
      </c>
      <c r="Q187" s="120">
        <f t="shared" si="46"/>
        <v>25.7</v>
      </c>
    </row>
    <row r="188" spans="1:17" s="2" customFormat="1" ht="47.25">
      <c r="A188" s="1"/>
      <c r="B188" s="68" t="s">
        <v>957</v>
      </c>
      <c r="C188" s="83" t="s">
        <v>958</v>
      </c>
      <c r="D188" s="84" t="s">
        <v>305</v>
      </c>
      <c r="E188" s="99" t="s">
        <v>797</v>
      </c>
      <c r="F188" s="126">
        <f>G188+J188</f>
        <v>25.5</v>
      </c>
      <c r="G188" s="126">
        <v>25.5</v>
      </c>
      <c r="H188" s="126"/>
      <c r="I188" s="126"/>
      <c r="J188" s="126"/>
      <c r="K188" s="126">
        <f>M188+P188</f>
        <v>0</v>
      </c>
      <c r="L188" s="126"/>
      <c r="M188" s="126"/>
      <c r="N188" s="126"/>
      <c r="O188" s="126"/>
      <c r="P188" s="126"/>
      <c r="Q188" s="120">
        <f t="shared" si="46"/>
        <v>25.5</v>
      </c>
    </row>
    <row r="189" spans="1:17" s="2" customFormat="1" ht="31.5">
      <c r="A189" s="1"/>
      <c r="B189" s="68" t="s">
        <v>798</v>
      </c>
      <c r="C189" s="83" t="s">
        <v>799</v>
      </c>
      <c r="D189" s="84" t="s">
        <v>305</v>
      </c>
      <c r="E189" s="99" t="s">
        <v>800</v>
      </c>
      <c r="F189" s="126">
        <f>G189+J189</f>
        <v>0.2</v>
      </c>
      <c r="G189" s="126">
        <v>0.2</v>
      </c>
      <c r="H189" s="126"/>
      <c r="I189" s="126"/>
      <c r="J189" s="126"/>
      <c r="K189" s="126">
        <f>M189+P189</f>
        <v>0</v>
      </c>
      <c r="L189" s="126"/>
      <c r="M189" s="126"/>
      <c r="N189" s="126"/>
      <c r="O189" s="126"/>
      <c r="P189" s="126"/>
      <c r="Q189" s="120">
        <f t="shared" si="46"/>
        <v>0.2</v>
      </c>
    </row>
    <row r="190" spans="1:17" s="2" customFormat="1" ht="69" customHeight="1">
      <c r="A190" s="1"/>
      <c r="B190" s="55" t="s">
        <v>987</v>
      </c>
      <c r="C190" s="55" t="s">
        <v>712</v>
      </c>
      <c r="D190" s="76" t="s">
        <v>1264</v>
      </c>
      <c r="E190" s="73" t="s">
        <v>806</v>
      </c>
      <c r="F190" s="120">
        <f>G190+J190</f>
        <v>310.9</v>
      </c>
      <c r="G190" s="120">
        <v>310.9</v>
      </c>
      <c r="H190" s="120"/>
      <c r="I190" s="120"/>
      <c r="J190" s="120"/>
      <c r="K190" s="120">
        <f>M190+P190</f>
        <v>0</v>
      </c>
      <c r="L190" s="120"/>
      <c r="M190" s="120"/>
      <c r="N190" s="120"/>
      <c r="O190" s="120"/>
      <c r="P190" s="120"/>
      <c r="Q190" s="120">
        <f t="shared" si="46"/>
        <v>310.9</v>
      </c>
    </row>
    <row r="191" spans="1:17" s="2" customFormat="1" ht="18.75" customHeight="1" hidden="1">
      <c r="A191" s="1"/>
      <c r="B191" s="61" t="s">
        <v>801</v>
      </c>
      <c r="C191" s="61" t="s">
        <v>802</v>
      </c>
      <c r="D191" s="74"/>
      <c r="E191" s="75" t="s">
        <v>9</v>
      </c>
      <c r="F191" s="60">
        <f>G191+J191</f>
        <v>0</v>
      </c>
      <c r="G191" s="60"/>
      <c r="H191" s="60"/>
      <c r="I191" s="60"/>
      <c r="J191" s="60"/>
      <c r="K191" s="126">
        <f>M191+P191</f>
        <v>0</v>
      </c>
      <c r="L191" s="126"/>
      <c r="M191" s="126"/>
      <c r="N191" s="126"/>
      <c r="O191" s="126"/>
      <c r="P191" s="126"/>
      <c r="Q191" s="120">
        <f t="shared" si="46"/>
        <v>0</v>
      </c>
    </row>
    <row r="192" spans="1:17" s="2" customFormat="1" ht="18.75">
      <c r="A192" s="1"/>
      <c r="B192" s="55" t="s">
        <v>1192</v>
      </c>
      <c r="C192" s="55" t="s">
        <v>1193</v>
      </c>
      <c r="D192" s="76"/>
      <c r="E192" s="73" t="s">
        <v>9</v>
      </c>
      <c r="F192" s="120">
        <f aca="true" t="shared" si="53" ref="F192:P192">F193+F194</f>
        <v>495.2</v>
      </c>
      <c r="G192" s="120">
        <f t="shared" si="53"/>
        <v>495.2</v>
      </c>
      <c r="H192" s="120">
        <f t="shared" si="53"/>
        <v>0</v>
      </c>
      <c r="I192" s="120">
        <f t="shared" si="53"/>
        <v>0</v>
      </c>
      <c r="J192" s="120">
        <f t="shared" si="53"/>
        <v>0</v>
      </c>
      <c r="K192" s="120">
        <f t="shared" si="53"/>
        <v>0</v>
      </c>
      <c r="L192" s="120">
        <f>L193+L194</f>
        <v>0</v>
      </c>
      <c r="M192" s="120">
        <f t="shared" si="53"/>
        <v>0</v>
      </c>
      <c r="N192" s="120">
        <f t="shared" si="53"/>
        <v>0</v>
      </c>
      <c r="O192" s="120">
        <f t="shared" si="53"/>
        <v>0</v>
      </c>
      <c r="P192" s="120">
        <f t="shared" si="53"/>
        <v>0</v>
      </c>
      <c r="Q192" s="120">
        <f t="shared" si="46"/>
        <v>495.2</v>
      </c>
    </row>
    <row r="193" spans="1:17" s="2" customFormat="1" ht="31.5">
      <c r="A193" s="1"/>
      <c r="B193" s="68" t="s">
        <v>1194</v>
      </c>
      <c r="C193" s="83" t="s">
        <v>1195</v>
      </c>
      <c r="D193" s="84" t="s">
        <v>1249</v>
      </c>
      <c r="E193" s="99" t="s">
        <v>1031</v>
      </c>
      <c r="F193" s="126">
        <f>G193+J193</f>
        <v>98</v>
      </c>
      <c r="G193" s="126">
        <v>98</v>
      </c>
      <c r="H193" s="126"/>
      <c r="I193" s="126"/>
      <c r="J193" s="126"/>
      <c r="K193" s="126">
        <f>M193+P193</f>
        <v>0</v>
      </c>
      <c r="L193" s="126"/>
      <c r="M193" s="126"/>
      <c r="N193" s="126"/>
      <c r="O193" s="126"/>
      <c r="P193" s="126"/>
      <c r="Q193" s="120">
        <f t="shared" si="46"/>
        <v>98</v>
      </c>
    </row>
    <row r="194" spans="1:17" s="2" customFormat="1" ht="48">
      <c r="A194" s="1"/>
      <c r="B194" s="68" t="s">
        <v>1196</v>
      </c>
      <c r="C194" s="83" t="s">
        <v>1197</v>
      </c>
      <c r="D194" s="84" t="s">
        <v>1249</v>
      </c>
      <c r="E194" s="85" t="s">
        <v>699</v>
      </c>
      <c r="F194" s="126">
        <f>G194+J194</f>
        <v>397.2</v>
      </c>
      <c r="G194" s="126">
        <v>397.2</v>
      </c>
      <c r="H194" s="126"/>
      <c r="I194" s="126"/>
      <c r="J194" s="126"/>
      <c r="K194" s="126">
        <f>M194+P194</f>
        <v>0</v>
      </c>
      <c r="L194" s="126"/>
      <c r="M194" s="126"/>
      <c r="N194" s="126"/>
      <c r="O194" s="126"/>
      <c r="P194" s="126"/>
      <c r="Q194" s="120">
        <f t="shared" si="46"/>
        <v>397.2</v>
      </c>
    </row>
    <row r="195" spans="1:17" s="2" customFormat="1" ht="18.75">
      <c r="A195" s="1"/>
      <c r="B195" s="55" t="s">
        <v>1294</v>
      </c>
      <c r="C195" s="55" t="s">
        <v>160</v>
      </c>
      <c r="D195" s="76" t="s">
        <v>161</v>
      </c>
      <c r="E195" s="66" t="s">
        <v>162</v>
      </c>
      <c r="F195" s="120">
        <f>G195+J195</f>
        <v>22</v>
      </c>
      <c r="G195" s="126">
        <v>22</v>
      </c>
      <c r="H195" s="126">
        <v>18</v>
      </c>
      <c r="I195" s="126"/>
      <c r="J195" s="126"/>
      <c r="K195" s="120">
        <f>M195+P195</f>
        <v>0</v>
      </c>
      <c r="L195" s="126"/>
      <c r="M195" s="126"/>
      <c r="N195" s="126"/>
      <c r="O195" s="126"/>
      <c r="P195" s="126"/>
      <c r="Q195" s="120">
        <f t="shared" si="46"/>
        <v>22</v>
      </c>
    </row>
    <row r="196" spans="1:17" s="2" customFormat="1" ht="159.75" customHeight="1">
      <c r="A196" s="1"/>
      <c r="B196" s="55" t="s">
        <v>1198</v>
      </c>
      <c r="C196" s="55" t="s">
        <v>807</v>
      </c>
      <c r="D196" s="76" t="s">
        <v>728</v>
      </c>
      <c r="E196" s="57" t="s">
        <v>784</v>
      </c>
      <c r="F196" s="120">
        <f>G196+J196</f>
        <v>5572</v>
      </c>
      <c r="G196" s="120">
        <v>5572</v>
      </c>
      <c r="H196" s="120"/>
      <c r="I196" s="120"/>
      <c r="J196" s="120"/>
      <c r="K196" s="120">
        <f>M196+P196</f>
        <v>0</v>
      </c>
      <c r="L196" s="120"/>
      <c r="M196" s="120"/>
      <c r="N196" s="120"/>
      <c r="O196" s="120"/>
      <c r="P196" s="120"/>
      <c r="Q196" s="120">
        <f t="shared" si="46"/>
        <v>5572</v>
      </c>
    </row>
    <row r="197" spans="1:17" s="2" customFormat="1" ht="18.75">
      <c r="A197" s="1"/>
      <c r="B197" s="55" t="s">
        <v>37</v>
      </c>
      <c r="C197" s="55" t="s">
        <v>216</v>
      </c>
      <c r="D197" s="76"/>
      <c r="E197" s="66" t="s">
        <v>749</v>
      </c>
      <c r="F197" s="120">
        <f aca="true" t="shared" si="54" ref="F197:P197">F198+F199</f>
        <v>4973.6</v>
      </c>
      <c r="G197" s="120">
        <f t="shared" si="54"/>
        <v>4973.6</v>
      </c>
      <c r="H197" s="120">
        <f t="shared" si="54"/>
        <v>1443.7</v>
      </c>
      <c r="I197" s="120">
        <f t="shared" si="54"/>
        <v>178.2</v>
      </c>
      <c r="J197" s="120">
        <f t="shared" si="54"/>
        <v>0</v>
      </c>
      <c r="K197" s="120">
        <f t="shared" si="54"/>
        <v>0</v>
      </c>
      <c r="L197" s="120">
        <f>L198+L199</f>
        <v>0</v>
      </c>
      <c r="M197" s="120">
        <f t="shared" si="54"/>
        <v>0</v>
      </c>
      <c r="N197" s="120">
        <f t="shared" si="54"/>
        <v>0</v>
      </c>
      <c r="O197" s="120">
        <f t="shared" si="54"/>
        <v>0</v>
      </c>
      <c r="P197" s="120">
        <f t="shared" si="54"/>
        <v>0</v>
      </c>
      <c r="Q197" s="120">
        <f t="shared" si="46"/>
        <v>4973.6</v>
      </c>
    </row>
    <row r="198" spans="1:17" s="2" customFormat="1" ht="63.75">
      <c r="A198" s="1"/>
      <c r="B198" s="68" t="s">
        <v>860</v>
      </c>
      <c r="C198" s="83" t="s">
        <v>217</v>
      </c>
      <c r="D198" s="84" t="s">
        <v>1008</v>
      </c>
      <c r="E198" s="85" t="s">
        <v>693</v>
      </c>
      <c r="F198" s="126">
        <f>G198+J198</f>
        <v>2053.6</v>
      </c>
      <c r="G198" s="126">
        <v>2053.6</v>
      </c>
      <c r="H198" s="126">
        <v>1443.7</v>
      </c>
      <c r="I198" s="126">
        <v>178.2</v>
      </c>
      <c r="J198" s="126"/>
      <c r="K198" s="126">
        <f>M198+P198</f>
        <v>0</v>
      </c>
      <c r="L198" s="126"/>
      <c r="M198" s="126"/>
      <c r="N198" s="126"/>
      <c r="O198" s="126"/>
      <c r="P198" s="126"/>
      <c r="Q198" s="120">
        <f t="shared" si="46"/>
        <v>2053.6</v>
      </c>
    </row>
    <row r="199" spans="1:17" s="2" customFormat="1" ht="32.25">
      <c r="A199" s="1"/>
      <c r="B199" s="68" t="s">
        <v>865</v>
      </c>
      <c r="C199" s="83" t="s">
        <v>694</v>
      </c>
      <c r="D199" s="84" t="s">
        <v>1008</v>
      </c>
      <c r="E199" s="85" t="s">
        <v>855</v>
      </c>
      <c r="F199" s="126">
        <f>G199+J199</f>
        <v>2920</v>
      </c>
      <c r="G199" s="126">
        <v>2920</v>
      </c>
      <c r="H199" s="126"/>
      <c r="I199" s="126"/>
      <c r="J199" s="126"/>
      <c r="K199" s="126">
        <f>M199+P199</f>
        <v>0</v>
      </c>
      <c r="L199" s="126"/>
      <c r="M199" s="126"/>
      <c r="N199" s="126"/>
      <c r="O199" s="126"/>
      <c r="P199" s="126"/>
      <c r="Q199" s="120">
        <f t="shared" si="46"/>
        <v>2920</v>
      </c>
    </row>
    <row r="200" spans="1:17" s="2" customFormat="1" ht="18.75">
      <c r="A200" s="1"/>
      <c r="B200" s="105" t="s">
        <v>1059</v>
      </c>
      <c r="C200" s="105"/>
      <c r="D200" s="105"/>
      <c r="E200" s="106" t="s">
        <v>380</v>
      </c>
      <c r="F200" s="120">
        <f aca="true" t="shared" si="55" ref="F200:P200">F201</f>
        <v>5689.1</v>
      </c>
      <c r="G200" s="120">
        <f t="shared" si="55"/>
        <v>5689.1</v>
      </c>
      <c r="H200" s="120">
        <f t="shared" si="55"/>
        <v>3974.8</v>
      </c>
      <c r="I200" s="120">
        <f t="shared" si="55"/>
        <v>408.2</v>
      </c>
      <c r="J200" s="120">
        <f t="shared" si="55"/>
        <v>0</v>
      </c>
      <c r="K200" s="120">
        <f t="shared" si="55"/>
        <v>0</v>
      </c>
      <c r="L200" s="120">
        <f>L201</f>
        <v>0</v>
      </c>
      <c r="M200" s="120">
        <f t="shared" si="55"/>
        <v>0</v>
      </c>
      <c r="N200" s="120">
        <f t="shared" si="55"/>
        <v>0</v>
      </c>
      <c r="O200" s="120">
        <f t="shared" si="55"/>
        <v>0</v>
      </c>
      <c r="P200" s="120">
        <f t="shared" si="55"/>
        <v>0</v>
      </c>
      <c r="Q200" s="120">
        <f t="shared" si="46"/>
        <v>5689.1</v>
      </c>
    </row>
    <row r="201" spans="1:17" s="2" customFormat="1" ht="18.75">
      <c r="A201" s="1"/>
      <c r="B201" s="55" t="s">
        <v>1060</v>
      </c>
      <c r="C201" s="105"/>
      <c r="D201" s="107"/>
      <c r="E201" s="106" t="s">
        <v>1012</v>
      </c>
      <c r="F201" s="120">
        <f>F202+F204+F206</f>
        <v>5689.1</v>
      </c>
      <c r="G201" s="120">
        <f aca="true" t="shared" si="56" ref="G201:P201">G202+G204+G206</f>
        <v>5689.1</v>
      </c>
      <c r="H201" s="120">
        <f t="shared" si="56"/>
        <v>3974.8</v>
      </c>
      <c r="I201" s="120">
        <f t="shared" si="56"/>
        <v>408.2</v>
      </c>
      <c r="J201" s="120">
        <f t="shared" si="56"/>
        <v>0</v>
      </c>
      <c r="K201" s="120">
        <f t="shared" si="56"/>
        <v>0</v>
      </c>
      <c r="L201" s="120">
        <f>L202+L204+L206</f>
        <v>0</v>
      </c>
      <c r="M201" s="120">
        <f t="shared" si="56"/>
        <v>0</v>
      </c>
      <c r="N201" s="120">
        <f t="shared" si="56"/>
        <v>0</v>
      </c>
      <c r="O201" s="120">
        <f t="shared" si="56"/>
        <v>0</v>
      </c>
      <c r="P201" s="120">
        <f t="shared" si="56"/>
        <v>0</v>
      </c>
      <c r="Q201" s="120">
        <f t="shared" si="46"/>
        <v>5689.1</v>
      </c>
    </row>
    <row r="202" spans="1:17" s="2" customFormat="1" ht="24" customHeight="1">
      <c r="A202" s="1"/>
      <c r="B202" s="55" t="s">
        <v>1018</v>
      </c>
      <c r="C202" s="56" t="s">
        <v>312</v>
      </c>
      <c r="D202" s="56"/>
      <c r="E202" s="57" t="s">
        <v>237</v>
      </c>
      <c r="F202" s="120">
        <f aca="true" t="shared" si="57" ref="F202:P204">F203</f>
        <v>2205.9</v>
      </c>
      <c r="G202" s="120">
        <f t="shared" si="57"/>
        <v>2205.9</v>
      </c>
      <c r="H202" s="120">
        <f t="shared" si="57"/>
        <v>1728</v>
      </c>
      <c r="I202" s="120">
        <f t="shared" si="57"/>
        <v>0</v>
      </c>
      <c r="J202" s="120">
        <f t="shared" si="57"/>
        <v>0</v>
      </c>
      <c r="K202" s="120">
        <f t="shared" si="57"/>
        <v>0</v>
      </c>
      <c r="L202" s="120">
        <f>L203</f>
        <v>0</v>
      </c>
      <c r="M202" s="120">
        <f t="shared" si="57"/>
        <v>0</v>
      </c>
      <c r="N202" s="120">
        <f t="shared" si="57"/>
        <v>0</v>
      </c>
      <c r="O202" s="120">
        <f t="shared" si="57"/>
        <v>0</v>
      </c>
      <c r="P202" s="120">
        <f t="shared" si="57"/>
        <v>0</v>
      </c>
      <c r="Q202" s="120">
        <f t="shared" si="46"/>
        <v>2205.9</v>
      </c>
    </row>
    <row r="203" spans="1:17" s="2" customFormat="1" ht="35.25" customHeight="1">
      <c r="A203" s="1"/>
      <c r="B203" s="61" t="s">
        <v>1035</v>
      </c>
      <c r="C203" s="61" t="s">
        <v>414</v>
      </c>
      <c r="D203" s="74" t="s">
        <v>309</v>
      </c>
      <c r="E203" s="75" t="s">
        <v>415</v>
      </c>
      <c r="F203" s="126">
        <f>G203+J203</f>
        <v>2205.9</v>
      </c>
      <c r="G203" s="126">
        <v>2205.9</v>
      </c>
      <c r="H203" s="126">
        <v>1728</v>
      </c>
      <c r="I203" s="126"/>
      <c r="J203" s="126"/>
      <c r="K203" s="126">
        <f>M203+P203</f>
        <v>0</v>
      </c>
      <c r="L203" s="126"/>
      <c r="M203" s="126"/>
      <c r="N203" s="126"/>
      <c r="O203" s="126"/>
      <c r="P203" s="126"/>
      <c r="Q203" s="120">
        <f t="shared" si="46"/>
        <v>2205.9</v>
      </c>
    </row>
    <row r="204" spans="1:17" s="2" customFormat="1" ht="18.75">
      <c r="A204" s="1"/>
      <c r="B204" s="55" t="s">
        <v>198</v>
      </c>
      <c r="C204" s="61" t="s">
        <v>52</v>
      </c>
      <c r="D204" s="74"/>
      <c r="E204" s="73" t="s">
        <v>464</v>
      </c>
      <c r="F204" s="120">
        <f t="shared" si="57"/>
        <v>50</v>
      </c>
      <c r="G204" s="120">
        <f t="shared" si="57"/>
        <v>50</v>
      </c>
      <c r="H204" s="120">
        <f t="shared" si="57"/>
        <v>0</v>
      </c>
      <c r="I204" s="120">
        <f t="shared" si="57"/>
        <v>0</v>
      </c>
      <c r="J204" s="120">
        <f t="shared" si="57"/>
        <v>0</v>
      </c>
      <c r="K204" s="120">
        <f t="shared" si="57"/>
        <v>0</v>
      </c>
      <c r="L204" s="120">
        <f>L205</f>
        <v>0</v>
      </c>
      <c r="M204" s="120">
        <f t="shared" si="57"/>
        <v>0</v>
      </c>
      <c r="N204" s="120">
        <f t="shared" si="57"/>
        <v>0</v>
      </c>
      <c r="O204" s="120">
        <f t="shared" si="57"/>
        <v>0</v>
      </c>
      <c r="P204" s="120">
        <f t="shared" si="57"/>
        <v>0</v>
      </c>
      <c r="Q204" s="120">
        <f t="shared" si="46"/>
        <v>50</v>
      </c>
    </row>
    <row r="205" spans="1:17" s="2" customFormat="1" ht="68.25" customHeight="1">
      <c r="A205" s="1"/>
      <c r="B205" s="61" t="s">
        <v>199</v>
      </c>
      <c r="C205" s="61" t="s">
        <v>1264</v>
      </c>
      <c r="D205" s="74" t="s">
        <v>306</v>
      </c>
      <c r="E205" s="75" t="s">
        <v>901</v>
      </c>
      <c r="F205" s="126">
        <f>G205+J205</f>
        <v>50</v>
      </c>
      <c r="G205" s="126">
        <v>50</v>
      </c>
      <c r="H205" s="126"/>
      <c r="I205" s="126"/>
      <c r="J205" s="126"/>
      <c r="K205" s="126">
        <f>M205+P205</f>
        <v>0</v>
      </c>
      <c r="L205" s="126"/>
      <c r="M205" s="126"/>
      <c r="N205" s="126"/>
      <c r="O205" s="126"/>
      <c r="P205" s="126"/>
      <c r="Q205" s="120">
        <f t="shared" si="46"/>
        <v>50</v>
      </c>
    </row>
    <row r="206" spans="1:17" s="2" customFormat="1" ht="24.75" customHeight="1">
      <c r="A206" s="1"/>
      <c r="B206" s="55" t="s">
        <v>1019</v>
      </c>
      <c r="C206" s="55" t="s">
        <v>803</v>
      </c>
      <c r="D206" s="76"/>
      <c r="E206" s="73" t="s">
        <v>989</v>
      </c>
      <c r="F206" s="120">
        <f aca="true" t="shared" si="58" ref="F206:P208">F207</f>
        <v>3433.2</v>
      </c>
      <c r="G206" s="120">
        <f t="shared" si="58"/>
        <v>3433.2</v>
      </c>
      <c r="H206" s="120">
        <f t="shared" si="58"/>
        <v>2246.8</v>
      </c>
      <c r="I206" s="120">
        <f t="shared" si="58"/>
        <v>408.2</v>
      </c>
      <c r="J206" s="120">
        <f t="shared" si="58"/>
        <v>0</v>
      </c>
      <c r="K206" s="120">
        <f t="shared" si="58"/>
        <v>0</v>
      </c>
      <c r="L206" s="120">
        <f>L207</f>
        <v>0</v>
      </c>
      <c r="M206" s="120">
        <f t="shared" si="58"/>
        <v>0</v>
      </c>
      <c r="N206" s="120">
        <f t="shared" si="58"/>
        <v>0</v>
      </c>
      <c r="O206" s="120">
        <f t="shared" si="58"/>
        <v>0</v>
      </c>
      <c r="P206" s="120">
        <f t="shared" si="58"/>
        <v>0</v>
      </c>
      <c r="Q206" s="120">
        <f t="shared" si="46"/>
        <v>3433.2</v>
      </c>
    </row>
    <row r="207" spans="1:17" s="2" customFormat="1" ht="52.5" customHeight="1">
      <c r="A207" s="1"/>
      <c r="B207" s="55" t="s">
        <v>1020</v>
      </c>
      <c r="C207" s="55" t="s">
        <v>490</v>
      </c>
      <c r="D207" s="76"/>
      <c r="E207" s="73" t="s">
        <v>617</v>
      </c>
      <c r="F207" s="120">
        <f t="shared" si="58"/>
        <v>3433.2</v>
      </c>
      <c r="G207" s="120">
        <f t="shared" si="58"/>
        <v>3433.2</v>
      </c>
      <c r="H207" s="120">
        <v>2246.8</v>
      </c>
      <c r="I207" s="120">
        <f t="shared" si="58"/>
        <v>408.2</v>
      </c>
      <c r="J207" s="120">
        <f t="shared" si="58"/>
        <v>0</v>
      </c>
      <c r="K207" s="120">
        <f t="shared" si="58"/>
        <v>0</v>
      </c>
      <c r="L207" s="120">
        <f>L208</f>
        <v>0</v>
      </c>
      <c r="M207" s="120">
        <f t="shared" si="58"/>
        <v>0</v>
      </c>
      <c r="N207" s="120">
        <f t="shared" si="58"/>
        <v>0</v>
      </c>
      <c r="O207" s="120">
        <f t="shared" si="58"/>
        <v>0</v>
      </c>
      <c r="P207" s="120">
        <f t="shared" si="58"/>
        <v>0</v>
      </c>
      <c r="Q207" s="120">
        <f t="shared" si="46"/>
        <v>3433.2</v>
      </c>
    </row>
    <row r="208" spans="1:17" s="2" customFormat="1" ht="18.75">
      <c r="A208" s="1"/>
      <c r="B208" s="61" t="s">
        <v>1036</v>
      </c>
      <c r="C208" s="61" t="s">
        <v>1013</v>
      </c>
      <c r="D208" s="61"/>
      <c r="E208" s="67" t="s">
        <v>867</v>
      </c>
      <c r="F208" s="126">
        <f>G208+J208</f>
        <v>3433.2</v>
      </c>
      <c r="G208" s="126">
        <f>G209</f>
        <v>3433.2</v>
      </c>
      <c r="H208" s="126">
        <f t="shared" si="58"/>
        <v>2246.8</v>
      </c>
      <c r="I208" s="126">
        <f t="shared" si="58"/>
        <v>408.2</v>
      </c>
      <c r="J208" s="126">
        <f t="shared" si="58"/>
        <v>0</v>
      </c>
      <c r="K208" s="126">
        <f t="shared" si="58"/>
        <v>0</v>
      </c>
      <c r="L208" s="126">
        <f t="shared" si="58"/>
        <v>0</v>
      </c>
      <c r="M208" s="126">
        <f t="shared" si="58"/>
        <v>0</v>
      </c>
      <c r="N208" s="126">
        <f t="shared" si="58"/>
        <v>0</v>
      </c>
      <c r="O208" s="126">
        <f t="shared" si="58"/>
        <v>0</v>
      </c>
      <c r="P208" s="126">
        <f t="shared" si="58"/>
        <v>0</v>
      </c>
      <c r="Q208" s="120">
        <f t="shared" si="46"/>
        <v>3433.2</v>
      </c>
    </row>
    <row r="209" spans="1:17" s="2" customFormat="1" ht="31.5">
      <c r="A209" s="1"/>
      <c r="B209" s="68" t="s">
        <v>1021</v>
      </c>
      <c r="C209" s="83" t="s">
        <v>868</v>
      </c>
      <c r="D209" s="83" t="s">
        <v>728</v>
      </c>
      <c r="E209" s="79" t="s">
        <v>458</v>
      </c>
      <c r="F209" s="126">
        <f>G209+J209</f>
        <v>3433.2</v>
      </c>
      <c r="G209" s="126">
        <v>3433.2</v>
      </c>
      <c r="H209" s="126">
        <v>2246.8</v>
      </c>
      <c r="I209" s="126">
        <v>408.2</v>
      </c>
      <c r="J209" s="126"/>
      <c r="K209" s="126">
        <f>M209+P209</f>
        <v>0</v>
      </c>
      <c r="L209" s="126"/>
      <c r="M209" s="126"/>
      <c r="N209" s="126"/>
      <c r="O209" s="126"/>
      <c r="P209" s="126"/>
      <c r="Q209" s="120">
        <f t="shared" si="46"/>
        <v>3433.2</v>
      </c>
    </row>
    <row r="210" spans="1:17" s="2" customFormat="1" ht="24.75" customHeight="1">
      <c r="A210" s="1"/>
      <c r="B210" s="55" t="s">
        <v>301</v>
      </c>
      <c r="C210" s="56"/>
      <c r="D210" s="98"/>
      <c r="E210" s="73" t="s">
        <v>452</v>
      </c>
      <c r="F210" s="120">
        <f aca="true" t="shared" si="59" ref="F210:P210">F211</f>
        <v>27385.199999999997</v>
      </c>
      <c r="G210" s="120">
        <f t="shared" si="59"/>
        <v>27385.199999999997</v>
      </c>
      <c r="H210" s="120">
        <f t="shared" si="59"/>
        <v>18872.100000000002</v>
      </c>
      <c r="I210" s="120">
        <f t="shared" si="59"/>
        <v>1916.5</v>
      </c>
      <c r="J210" s="120">
        <f t="shared" si="59"/>
        <v>0</v>
      </c>
      <c r="K210" s="120">
        <f t="shared" si="59"/>
        <v>688</v>
      </c>
      <c r="L210" s="120">
        <f>L211</f>
        <v>50</v>
      </c>
      <c r="M210" s="120">
        <f t="shared" si="59"/>
        <v>638</v>
      </c>
      <c r="N210" s="120">
        <f t="shared" si="59"/>
        <v>396.7</v>
      </c>
      <c r="O210" s="120">
        <f t="shared" si="59"/>
        <v>67.9</v>
      </c>
      <c r="P210" s="120">
        <f t="shared" si="59"/>
        <v>50</v>
      </c>
      <c r="Q210" s="120">
        <f t="shared" si="46"/>
        <v>28073.199999999997</v>
      </c>
    </row>
    <row r="211" spans="1:17" s="2" customFormat="1" ht="25.5" customHeight="1">
      <c r="A211" s="1"/>
      <c r="B211" s="55" t="s">
        <v>303</v>
      </c>
      <c r="C211" s="56"/>
      <c r="D211" s="98"/>
      <c r="E211" s="73" t="s">
        <v>290</v>
      </c>
      <c r="F211" s="120">
        <f>F212+F214+F225+F229</f>
        <v>27385.199999999997</v>
      </c>
      <c r="G211" s="120">
        <f aca="true" t="shared" si="60" ref="G211:P211">G212+G214+G225+G229</f>
        <v>27385.199999999997</v>
      </c>
      <c r="H211" s="120">
        <f t="shared" si="60"/>
        <v>18872.100000000002</v>
      </c>
      <c r="I211" s="120">
        <f t="shared" si="60"/>
        <v>1916.5</v>
      </c>
      <c r="J211" s="120">
        <f t="shared" si="60"/>
        <v>0</v>
      </c>
      <c r="K211" s="120">
        <f t="shared" si="60"/>
        <v>688</v>
      </c>
      <c r="L211" s="120">
        <f>L212+L214+L225+L229</f>
        <v>50</v>
      </c>
      <c r="M211" s="120">
        <f t="shared" si="60"/>
        <v>638</v>
      </c>
      <c r="N211" s="120">
        <f t="shared" si="60"/>
        <v>396.7</v>
      </c>
      <c r="O211" s="120">
        <f t="shared" si="60"/>
        <v>67.9</v>
      </c>
      <c r="P211" s="120">
        <f t="shared" si="60"/>
        <v>50</v>
      </c>
      <c r="Q211" s="120">
        <f t="shared" si="46"/>
        <v>28073.199999999997</v>
      </c>
    </row>
    <row r="212" spans="1:17" s="2" customFormat="1" ht="23.25" customHeight="1">
      <c r="A212" s="1"/>
      <c r="B212" s="55" t="s">
        <v>459</v>
      </c>
      <c r="C212" s="56" t="s">
        <v>312</v>
      </c>
      <c r="D212" s="98"/>
      <c r="E212" s="57" t="s">
        <v>237</v>
      </c>
      <c r="F212" s="120">
        <f aca="true" t="shared" si="61" ref="F212:P212">F213</f>
        <v>1072.6</v>
      </c>
      <c r="G212" s="120">
        <f t="shared" si="61"/>
        <v>1072.6</v>
      </c>
      <c r="H212" s="120">
        <f t="shared" si="61"/>
        <v>840.1</v>
      </c>
      <c r="I212" s="120">
        <f t="shared" si="61"/>
        <v>0</v>
      </c>
      <c r="J212" s="120">
        <f t="shared" si="61"/>
        <v>0</v>
      </c>
      <c r="K212" s="120">
        <f t="shared" si="61"/>
        <v>0</v>
      </c>
      <c r="L212" s="120">
        <f>L213</f>
        <v>0</v>
      </c>
      <c r="M212" s="120">
        <f t="shared" si="61"/>
        <v>0</v>
      </c>
      <c r="N212" s="120">
        <f t="shared" si="61"/>
        <v>0</v>
      </c>
      <c r="O212" s="120">
        <f t="shared" si="61"/>
        <v>0</v>
      </c>
      <c r="P212" s="120">
        <f t="shared" si="61"/>
        <v>0</v>
      </c>
      <c r="Q212" s="120">
        <f t="shared" si="46"/>
        <v>1072.6</v>
      </c>
    </row>
    <row r="213" spans="1:17" s="2" customFormat="1" ht="31.5">
      <c r="A213" s="1"/>
      <c r="B213" s="61" t="s">
        <v>512</v>
      </c>
      <c r="C213" s="61" t="s">
        <v>414</v>
      </c>
      <c r="D213" s="74" t="s">
        <v>309</v>
      </c>
      <c r="E213" s="75" t="s">
        <v>415</v>
      </c>
      <c r="F213" s="126">
        <f>G213+J213</f>
        <v>1072.6</v>
      </c>
      <c r="G213" s="126">
        <v>1072.6</v>
      </c>
      <c r="H213" s="126">
        <v>840.1</v>
      </c>
      <c r="I213" s="126"/>
      <c r="J213" s="126"/>
      <c r="K213" s="126">
        <f>M213+P213</f>
        <v>0</v>
      </c>
      <c r="L213" s="126"/>
      <c r="M213" s="126"/>
      <c r="N213" s="126"/>
      <c r="O213" s="126"/>
      <c r="P213" s="126"/>
      <c r="Q213" s="120">
        <f t="shared" si="46"/>
        <v>1072.6</v>
      </c>
    </row>
    <row r="214" spans="1:17" s="2" customFormat="1" ht="18.75">
      <c r="A214" s="1"/>
      <c r="B214" s="55" t="s">
        <v>460</v>
      </c>
      <c r="C214" s="55" t="s">
        <v>461</v>
      </c>
      <c r="D214" s="76"/>
      <c r="E214" s="73" t="s">
        <v>462</v>
      </c>
      <c r="F214" s="120">
        <f>F215+F216+F217+F219</f>
        <v>13979.699999999999</v>
      </c>
      <c r="G214" s="120">
        <f aca="true" t="shared" si="62" ref="G214:P214">G215+G216+G217+G219</f>
        <v>13979.699999999999</v>
      </c>
      <c r="H214" s="120">
        <f t="shared" si="62"/>
        <v>8627.7</v>
      </c>
      <c r="I214" s="120">
        <f t="shared" si="62"/>
        <v>1298.7</v>
      </c>
      <c r="J214" s="120">
        <f t="shared" si="62"/>
        <v>0</v>
      </c>
      <c r="K214" s="120">
        <f t="shared" si="62"/>
        <v>180</v>
      </c>
      <c r="L214" s="120">
        <f>L215+L216+L217+L219</f>
        <v>50</v>
      </c>
      <c r="M214" s="120">
        <f t="shared" si="62"/>
        <v>130</v>
      </c>
      <c r="N214" s="120">
        <f t="shared" si="62"/>
        <v>0</v>
      </c>
      <c r="O214" s="120">
        <f t="shared" si="62"/>
        <v>58</v>
      </c>
      <c r="P214" s="120">
        <f t="shared" si="62"/>
        <v>50</v>
      </c>
      <c r="Q214" s="120">
        <f t="shared" si="46"/>
        <v>14159.699999999999</v>
      </c>
    </row>
    <row r="215" spans="1:17" s="2" customFormat="1" ht="18.75">
      <c r="A215" s="1"/>
      <c r="B215" s="61" t="s">
        <v>1037</v>
      </c>
      <c r="C215" s="61" t="s">
        <v>291</v>
      </c>
      <c r="D215" s="74" t="s">
        <v>215</v>
      </c>
      <c r="E215" s="75" t="s">
        <v>548</v>
      </c>
      <c r="F215" s="126">
        <f>G215+J215</f>
        <v>7007.2</v>
      </c>
      <c r="G215" s="126">
        <v>7007.2</v>
      </c>
      <c r="H215" s="126">
        <v>5156.5</v>
      </c>
      <c r="I215" s="126">
        <v>596.2</v>
      </c>
      <c r="J215" s="126"/>
      <c r="K215" s="126">
        <f>M215+P215</f>
        <v>35</v>
      </c>
      <c r="L215" s="126"/>
      <c r="M215" s="126">
        <v>35</v>
      </c>
      <c r="N215" s="126"/>
      <c r="O215" s="126">
        <v>15</v>
      </c>
      <c r="P215" s="126">
        <v>0</v>
      </c>
      <c r="Q215" s="120">
        <f t="shared" si="46"/>
        <v>7042.2</v>
      </c>
    </row>
    <row r="216" spans="1:17" s="2" customFormat="1" ht="18.75">
      <c r="A216" s="1"/>
      <c r="B216" s="61" t="s">
        <v>277</v>
      </c>
      <c r="C216" s="61" t="s">
        <v>30</v>
      </c>
      <c r="D216" s="61" t="s">
        <v>215</v>
      </c>
      <c r="E216" s="67" t="s">
        <v>33</v>
      </c>
      <c r="F216" s="126">
        <f>G216+J216</f>
        <v>1244.8</v>
      </c>
      <c r="G216" s="126">
        <v>1244.8</v>
      </c>
      <c r="H216" s="126">
        <v>867.9</v>
      </c>
      <c r="I216" s="126">
        <v>116.2</v>
      </c>
      <c r="J216" s="126"/>
      <c r="K216" s="126">
        <f>M216+P216</f>
        <v>15</v>
      </c>
      <c r="L216" s="126"/>
      <c r="M216" s="126">
        <v>15</v>
      </c>
      <c r="N216" s="126"/>
      <c r="O216" s="126"/>
      <c r="P216" s="126"/>
      <c r="Q216" s="120">
        <f t="shared" si="46"/>
        <v>1259.8</v>
      </c>
    </row>
    <row r="217" spans="1:17" s="2" customFormat="1" ht="36.75" customHeight="1">
      <c r="A217" s="1"/>
      <c r="B217" s="61" t="s">
        <v>278</v>
      </c>
      <c r="C217" s="61" t="s">
        <v>339</v>
      </c>
      <c r="D217" s="74" t="s">
        <v>282</v>
      </c>
      <c r="E217" s="75" t="s">
        <v>147</v>
      </c>
      <c r="F217" s="126">
        <f>G217+J217</f>
        <v>2870.4</v>
      </c>
      <c r="G217" s="126">
        <v>2870.4</v>
      </c>
      <c r="H217" s="126">
        <v>1732.1</v>
      </c>
      <c r="I217" s="126">
        <v>586.3</v>
      </c>
      <c r="J217" s="126"/>
      <c r="K217" s="126">
        <f>M217+P217</f>
        <v>80</v>
      </c>
      <c r="L217" s="126"/>
      <c r="M217" s="126">
        <v>80</v>
      </c>
      <c r="N217" s="126"/>
      <c r="O217" s="126">
        <v>43</v>
      </c>
      <c r="P217" s="126"/>
      <c r="Q217" s="120">
        <f t="shared" si="46"/>
        <v>2950.4</v>
      </c>
    </row>
    <row r="218" spans="1:17" s="2" customFormat="1" ht="18.75" customHeight="1" hidden="1">
      <c r="A218" s="1"/>
      <c r="B218" s="61" t="s">
        <v>26</v>
      </c>
      <c r="C218" s="61" t="s">
        <v>27</v>
      </c>
      <c r="D218" s="74" t="s">
        <v>1009</v>
      </c>
      <c r="E218" s="75" t="s">
        <v>280</v>
      </c>
      <c r="F218" s="60">
        <f>G218+J218</f>
        <v>0</v>
      </c>
      <c r="G218" s="60"/>
      <c r="H218" s="60"/>
      <c r="I218" s="60"/>
      <c r="J218" s="60"/>
      <c r="K218" s="60">
        <f>M218+P218</f>
        <v>0</v>
      </c>
      <c r="L218" s="60"/>
      <c r="M218" s="60"/>
      <c r="N218" s="60"/>
      <c r="O218" s="60"/>
      <c r="P218" s="60"/>
      <c r="Q218" s="120">
        <f t="shared" si="46"/>
        <v>0</v>
      </c>
    </row>
    <row r="219" spans="1:17" s="2" customFormat="1" ht="18.75">
      <c r="A219" s="1"/>
      <c r="B219" s="61" t="s">
        <v>279</v>
      </c>
      <c r="C219" s="61" t="s">
        <v>32</v>
      </c>
      <c r="D219" s="74"/>
      <c r="E219" s="75" t="s">
        <v>813</v>
      </c>
      <c r="F219" s="126">
        <f>F220+F221+F222+F223+F224</f>
        <v>2857.2999999999997</v>
      </c>
      <c r="G219" s="126">
        <f aca="true" t="shared" si="63" ref="G219:Q219">G220+G221+G222+G223+G224</f>
        <v>2857.2999999999997</v>
      </c>
      <c r="H219" s="126">
        <f t="shared" si="63"/>
        <v>871.2</v>
      </c>
      <c r="I219" s="126">
        <f t="shared" si="63"/>
        <v>0</v>
      </c>
      <c r="J219" s="126">
        <f t="shared" si="63"/>
        <v>0</v>
      </c>
      <c r="K219" s="126">
        <f t="shared" si="63"/>
        <v>50</v>
      </c>
      <c r="L219" s="126">
        <f t="shared" si="63"/>
        <v>50</v>
      </c>
      <c r="M219" s="126">
        <f t="shared" si="63"/>
        <v>0</v>
      </c>
      <c r="N219" s="126">
        <f t="shared" si="63"/>
        <v>0</v>
      </c>
      <c r="O219" s="126">
        <f t="shared" si="63"/>
        <v>0</v>
      </c>
      <c r="P219" s="126">
        <f t="shared" si="63"/>
        <v>50</v>
      </c>
      <c r="Q219" s="126">
        <f t="shared" si="63"/>
        <v>2907.2999999999997</v>
      </c>
    </row>
    <row r="220" spans="1:17" s="2" customFormat="1" ht="31.5">
      <c r="A220" s="1"/>
      <c r="B220" s="68" t="s">
        <v>866</v>
      </c>
      <c r="C220" s="83" t="s">
        <v>527</v>
      </c>
      <c r="D220" s="84" t="s">
        <v>31</v>
      </c>
      <c r="E220" s="99" t="s">
        <v>526</v>
      </c>
      <c r="F220" s="126">
        <f>G220+J220</f>
        <v>1088.6</v>
      </c>
      <c r="G220" s="126">
        <v>1088.6</v>
      </c>
      <c r="H220" s="126">
        <v>871.2</v>
      </c>
      <c r="I220" s="126"/>
      <c r="J220" s="126"/>
      <c r="K220" s="126">
        <f>M220+P220</f>
        <v>0</v>
      </c>
      <c r="L220" s="126"/>
      <c r="M220" s="126"/>
      <c r="N220" s="126"/>
      <c r="O220" s="126"/>
      <c r="P220" s="126"/>
      <c r="Q220" s="120">
        <f t="shared" si="46"/>
        <v>1088.6</v>
      </c>
    </row>
    <row r="221" spans="1:17" s="2" customFormat="1" ht="31.5">
      <c r="A221" s="1"/>
      <c r="B221" s="68" t="s">
        <v>866</v>
      </c>
      <c r="C221" s="83" t="s">
        <v>527</v>
      </c>
      <c r="D221" s="84" t="s">
        <v>31</v>
      </c>
      <c r="E221" s="99" t="s">
        <v>225</v>
      </c>
      <c r="F221" s="126">
        <f>G221+J221</f>
        <v>1221.3</v>
      </c>
      <c r="G221" s="126">
        <v>1221.3</v>
      </c>
      <c r="H221" s="126"/>
      <c r="I221" s="126"/>
      <c r="J221" s="126"/>
      <c r="K221" s="126">
        <f>M221+P221</f>
        <v>50</v>
      </c>
      <c r="L221" s="126">
        <v>50</v>
      </c>
      <c r="M221" s="126"/>
      <c r="N221" s="126"/>
      <c r="O221" s="126"/>
      <c r="P221" s="126">
        <v>50</v>
      </c>
      <c r="Q221" s="120">
        <f t="shared" si="46"/>
        <v>1271.3</v>
      </c>
    </row>
    <row r="222" spans="1:17" s="2" customFormat="1" ht="31.5">
      <c r="A222" s="1"/>
      <c r="B222" s="68" t="s">
        <v>1001</v>
      </c>
      <c r="C222" s="83" t="s">
        <v>226</v>
      </c>
      <c r="D222" s="84" t="s">
        <v>31</v>
      </c>
      <c r="E222" s="99" t="s">
        <v>1010</v>
      </c>
      <c r="F222" s="126">
        <f>G222+J222</f>
        <v>70</v>
      </c>
      <c r="G222" s="126">
        <v>70</v>
      </c>
      <c r="H222" s="126"/>
      <c r="I222" s="126"/>
      <c r="J222" s="126"/>
      <c r="K222" s="126">
        <f>M222+P222</f>
        <v>0</v>
      </c>
      <c r="L222" s="126"/>
      <c r="M222" s="126"/>
      <c r="N222" s="126"/>
      <c r="O222" s="126"/>
      <c r="P222" s="126"/>
      <c r="Q222" s="120">
        <f t="shared" si="46"/>
        <v>70</v>
      </c>
    </row>
    <row r="223" spans="1:17" s="2" customFormat="1" ht="31.5">
      <c r="A223" s="1"/>
      <c r="B223" s="68" t="s">
        <v>1002</v>
      </c>
      <c r="C223" s="83" t="s">
        <v>226</v>
      </c>
      <c r="D223" s="84" t="s">
        <v>31</v>
      </c>
      <c r="E223" s="99" t="s">
        <v>1011</v>
      </c>
      <c r="F223" s="126">
        <f>G223+J223</f>
        <v>327.4</v>
      </c>
      <c r="G223" s="126">
        <v>327.4</v>
      </c>
      <c r="H223" s="126"/>
      <c r="I223" s="126"/>
      <c r="J223" s="126"/>
      <c r="K223" s="126">
        <f>M223+P223</f>
        <v>0</v>
      </c>
      <c r="L223" s="126"/>
      <c r="M223" s="126"/>
      <c r="N223" s="126"/>
      <c r="O223" s="126"/>
      <c r="P223" s="126"/>
      <c r="Q223" s="120">
        <f t="shared" si="46"/>
        <v>327.4</v>
      </c>
    </row>
    <row r="224" spans="1:17" s="2" customFormat="1" ht="31.5">
      <c r="A224" s="1"/>
      <c r="B224" s="68" t="s">
        <v>1002</v>
      </c>
      <c r="C224" s="83" t="s">
        <v>226</v>
      </c>
      <c r="D224" s="84" t="s">
        <v>31</v>
      </c>
      <c r="E224" s="99" t="s">
        <v>331</v>
      </c>
      <c r="F224" s="126">
        <f>G224+J224</f>
        <v>150</v>
      </c>
      <c r="G224" s="126">
        <v>150</v>
      </c>
      <c r="H224" s="126"/>
      <c r="I224" s="126"/>
      <c r="J224" s="126"/>
      <c r="K224" s="126">
        <f>M224+P224</f>
        <v>0</v>
      </c>
      <c r="L224" s="126"/>
      <c r="M224" s="126"/>
      <c r="N224" s="126"/>
      <c r="O224" s="126"/>
      <c r="P224" s="126"/>
      <c r="Q224" s="120">
        <f t="shared" si="46"/>
        <v>150</v>
      </c>
    </row>
    <row r="225" spans="1:17" s="2" customFormat="1" ht="24.75" customHeight="1">
      <c r="A225" s="1"/>
      <c r="B225" s="55" t="s">
        <v>463</v>
      </c>
      <c r="C225" s="55" t="s">
        <v>52</v>
      </c>
      <c r="D225" s="76"/>
      <c r="E225" s="73" t="s">
        <v>464</v>
      </c>
      <c r="F225" s="120">
        <f aca="true" t="shared" si="64" ref="F225:P225">F226</f>
        <v>12332.9</v>
      </c>
      <c r="G225" s="120">
        <f t="shared" si="64"/>
        <v>12332.9</v>
      </c>
      <c r="H225" s="120">
        <f t="shared" si="64"/>
        <v>9404.300000000001</v>
      </c>
      <c r="I225" s="120">
        <f t="shared" si="64"/>
        <v>617.8</v>
      </c>
      <c r="J225" s="120">
        <f t="shared" si="64"/>
        <v>0</v>
      </c>
      <c r="K225" s="120">
        <f t="shared" si="64"/>
        <v>508</v>
      </c>
      <c r="L225" s="120">
        <f>L226</f>
        <v>0</v>
      </c>
      <c r="M225" s="120">
        <f t="shared" si="64"/>
        <v>508</v>
      </c>
      <c r="N225" s="120">
        <f t="shared" si="64"/>
        <v>396.7</v>
      </c>
      <c r="O225" s="120">
        <f t="shared" si="64"/>
        <v>9.9</v>
      </c>
      <c r="P225" s="120">
        <f t="shared" si="64"/>
        <v>0</v>
      </c>
      <c r="Q225" s="120">
        <f t="shared" si="46"/>
        <v>12840.9</v>
      </c>
    </row>
    <row r="226" spans="1:17" s="2" customFormat="1" ht="54.75" customHeight="1">
      <c r="A226" s="1"/>
      <c r="B226" s="61" t="s">
        <v>852</v>
      </c>
      <c r="C226" s="61" t="s">
        <v>853</v>
      </c>
      <c r="D226" s="74"/>
      <c r="E226" s="75" t="s">
        <v>387</v>
      </c>
      <c r="F226" s="126">
        <f aca="true" t="shared" si="65" ref="F226:P226">F227+F228</f>
        <v>12332.9</v>
      </c>
      <c r="G226" s="126">
        <f t="shared" si="65"/>
        <v>12332.9</v>
      </c>
      <c r="H226" s="126">
        <f t="shared" si="65"/>
        <v>9404.300000000001</v>
      </c>
      <c r="I226" s="126">
        <f t="shared" si="65"/>
        <v>617.8</v>
      </c>
      <c r="J226" s="126">
        <f t="shared" si="65"/>
        <v>0</v>
      </c>
      <c r="K226" s="126">
        <f t="shared" si="65"/>
        <v>508</v>
      </c>
      <c r="L226" s="126">
        <f>L227+L228</f>
        <v>0</v>
      </c>
      <c r="M226" s="126">
        <f t="shared" si="65"/>
        <v>508</v>
      </c>
      <c r="N226" s="126">
        <f t="shared" si="65"/>
        <v>396.7</v>
      </c>
      <c r="O226" s="126">
        <f t="shared" si="65"/>
        <v>9.9</v>
      </c>
      <c r="P226" s="126">
        <f t="shared" si="65"/>
        <v>0</v>
      </c>
      <c r="Q226" s="120">
        <f aca="true" t="shared" si="66" ref="Q226:Q303">F226+K226</f>
        <v>12840.9</v>
      </c>
    </row>
    <row r="227" spans="1:17" s="2" customFormat="1" ht="47.25">
      <c r="A227" s="1"/>
      <c r="B227" s="68" t="s">
        <v>695</v>
      </c>
      <c r="C227" s="83" t="s">
        <v>853</v>
      </c>
      <c r="D227" s="84" t="s">
        <v>1009</v>
      </c>
      <c r="E227" s="99" t="s">
        <v>148</v>
      </c>
      <c r="F227" s="126">
        <f>G227+J227</f>
        <v>10261.5</v>
      </c>
      <c r="G227" s="126">
        <v>10261.5</v>
      </c>
      <c r="H227" s="126">
        <v>7748.6</v>
      </c>
      <c r="I227" s="126">
        <v>578.8</v>
      </c>
      <c r="J227" s="126"/>
      <c r="K227" s="126">
        <f>M227+P227</f>
        <v>440.9</v>
      </c>
      <c r="L227" s="126"/>
      <c r="M227" s="126">
        <v>440.9</v>
      </c>
      <c r="N227" s="126">
        <v>341.7</v>
      </c>
      <c r="O227" s="126">
        <v>9.9</v>
      </c>
      <c r="P227" s="126"/>
      <c r="Q227" s="120">
        <f t="shared" si="66"/>
        <v>10702.4</v>
      </c>
    </row>
    <row r="228" spans="1:17" s="2" customFormat="1" ht="56.25" customHeight="1">
      <c r="A228" s="1"/>
      <c r="B228" s="68" t="s">
        <v>695</v>
      </c>
      <c r="C228" s="83" t="s">
        <v>853</v>
      </c>
      <c r="D228" s="84" t="s">
        <v>1009</v>
      </c>
      <c r="E228" s="99" t="s">
        <v>386</v>
      </c>
      <c r="F228" s="126">
        <f>G228+J228</f>
        <v>2071.4</v>
      </c>
      <c r="G228" s="126">
        <v>2071.4</v>
      </c>
      <c r="H228" s="126">
        <v>1655.7</v>
      </c>
      <c r="I228" s="126">
        <v>39</v>
      </c>
      <c r="J228" s="126"/>
      <c r="K228" s="126">
        <f>M228+P228</f>
        <v>67.1</v>
      </c>
      <c r="L228" s="126"/>
      <c r="M228" s="126">
        <v>67.1</v>
      </c>
      <c r="N228" s="126">
        <v>55</v>
      </c>
      <c r="O228" s="126"/>
      <c r="P228" s="126"/>
      <c r="Q228" s="120">
        <f t="shared" si="66"/>
        <v>2138.5</v>
      </c>
    </row>
    <row r="229" spans="1:17" s="2" customFormat="1" ht="18.75" hidden="1">
      <c r="A229" s="1"/>
      <c r="B229" s="55" t="s">
        <v>729</v>
      </c>
      <c r="C229" s="55" t="s">
        <v>141</v>
      </c>
      <c r="D229" s="76"/>
      <c r="E229" s="73" t="s">
        <v>142</v>
      </c>
      <c r="F229" s="120">
        <f>F230+F232</f>
        <v>0</v>
      </c>
      <c r="G229" s="120">
        <f aca="true" t="shared" si="67" ref="G229:P229">G230+G232</f>
        <v>0</v>
      </c>
      <c r="H229" s="120">
        <f t="shared" si="67"/>
        <v>0</v>
      </c>
      <c r="I229" s="120">
        <f t="shared" si="67"/>
        <v>0</v>
      </c>
      <c r="J229" s="120">
        <f t="shared" si="67"/>
        <v>0</v>
      </c>
      <c r="K229" s="120">
        <f t="shared" si="67"/>
        <v>0</v>
      </c>
      <c r="L229" s="120">
        <f>L230+L232</f>
        <v>0</v>
      </c>
      <c r="M229" s="120">
        <f t="shared" si="67"/>
        <v>0</v>
      </c>
      <c r="N229" s="120">
        <f t="shared" si="67"/>
        <v>0</v>
      </c>
      <c r="O229" s="120">
        <f t="shared" si="67"/>
        <v>0</v>
      </c>
      <c r="P229" s="120">
        <f t="shared" si="67"/>
        <v>0</v>
      </c>
      <c r="Q229" s="120">
        <f t="shared" si="66"/>
        <v>0</v>
      </c>
    </row>
    <row r="230" spans="1:17" s="2" customFormat="1" ht="18.75" hidden="1">
      <c r="A230" s="1"/>
      <c r="B230" s="61" t="s">
        <v>730</v>
      </c>
      <c r="C230" s="61" t="s">
        <v>626</v>
      </c>
      <c r="D230" s="74" t="s">
        <v>1061</v>
      </c>
      <c r="E230" s="75" t="s">
        <v>731</v>
      </c>
      <c r="F230" s="126">
        <f aca="true" t="shared" si="68" ref="F230:P230">F231</f>
        <v>0</v>
      </c>
      <c r="G230" s="126">
        <f t="shared" si="68"/>
        <v>0</v>
      </c>
      <c r="H230" s="126">
        <f t="shared" si="68"/>
        <v>0</v>
      </c>
      <c r="I230" s="126">
        <f t="shared" si="68"/>
        <v>0</v>
      </c>
      <c r="J230" s="126">
        <f t="shared" si="68"/>
        <v>0</v>
      </c>
      <c r="K230" s="126">
        <f t="shared" si="68"/>
        <v>0</v>
      </c>
      <c r="L230" s="126">
        <f>L231</f>
        <v>0</v>
      </c>
      <c r="M230" s="126">
        <f t="shared" si="68"/>
        <v>0</v>
      </c>
      <c r="N230" s="126">
        <f t="shared" si="68"/>
        <v>0</v>
      </c>
      <c r="O230" s="126">
        <f t="shared" si="68"/>
        <v>0</v>
      </c>
      <c r="P230" s="126">
        <f t="shared" si="68"/>
        <v>0</v>
      </c>
      <c r="Q230" s="120">
        <f t="shared" si="66"/>
        <v>0</v>
      </c>
    </row>
    <row r="231" spans="1:17" s="2" customFormat="1" ht="31.5" hidden="1">
      <c r="A231" s="1"/>
      <c r="B231" s="68" t="s">
        <v>732</v>
      </c>
      <c r="C231" s="83" t="s">
        <v>733</v>
      </c>
      <c r="D231" s="84" t="s">
        <v>1061</v>
      </c>
      <c r="E231" s="99" t="s">
        <v>734</v>
      </c>
      <c r="F231" s="126">
        <f>G231+J231</f>
        <v>0</v>
      </c>
      <c r="G231" s="126"/>
      <c r="H231" s="126"/>
      <c r="I231" s="126"/>
      <c r="J231" s="126"/>
      <c r="K231" s="126">
        <f>M231+P231</f>
        <v>0</v>
      </c>
      <c r="L231" s="126"/>
      <c r="M231" s="126"/>
      <c r="N231" s="126"/>
      <c r="O231" s="126"/>
      <c r="P231" s="126"/>
      <c r="Q231" s="120">
        <f t="shared" si="66"/>
        <v>0</v>
      </c>
    </row>
    <row r="232" spans="1:17" s="2" customFormat="1" ht="45" customHeight="1" hidden="1">
      <c r="A232" s="1"/>
      <c r="B232" s="61" t="s">
        <v>746</v>
      </c>
      <c r="C232" s="61" t="s">
        <v>747</v>
      </c>
      <c r="D232" s="74" t="s">
        <v>1061</v>
      </c>
      <c r="E232" s="75" t="s">
        <v>576</v>
      </c>
      <c r="F232" s="126">
        <f>G232+J232</f>
        <v>0</v>
      </c>
      <c r="G232" s="126"/>
      <c r="H232" s="126"/>
      <c r="I232" s="126"/>
      <c r="J232" s="126"/>
      <c r="K232" s="126">
        <f>M232+P232</f>
        <v>0</v>
      </c>
      <c r="L232" s="126"/>
      <c r="M232" s="126"/>
      <c r="N232" s="126"/>
      <c r="O232" s="126"/>
      <c r="P232" s="126"/>
      <c r="Q232" s="120">
        <f t="shared" si="66"/>
        <v>0</v>
      </c>
    </row>
    <row r="233" spans="1:17" s="2" customFormat="1" ht="36.75" customHeight="1">
      <c r="A233" s="1"/>
      <c r="B233" s="55" t="s">
        <v>29</v>
      </c>
      <c r="C233" s="56"/>
      <c r="D233" s="98"/>
      <c r="E233" s="73" t="s">
        <v>872</v>
      </c>
      <c r="F233" s="120">
        <f aca="true" t="shared" si="69" ref="F233:P233">F234</f>
        <v>14019.800000000001</v>
      </c>
      <c r="G233" s="120">
        <f t="shared" si="69"/>
        <v>14019.800000000001</v>
      </c>
      <c r="H233" s="120">
        <f t="shared" si="69"/>
        <v>8852.400000000001</v>
      </c>
      <c r="I233" s="120">
        <f t="shared" si="69"/>
        <v>1383</v>
      </c>
      <c r="J233" s="120">
        <f t="shared" si="69"/>
        <v>0</v>
      </c>
      <c r="K233" s="120">
        <f t="shared" si="69"/>
        <v>2085.1</v>
      </c>
      <c r="L233" s="120">
        <f>L234</f>
        <v>1110.1</v>
      </c>
      <c r="M233" s="120">
        <f t="shared" si="69"/>
        <v>975</v>
      </c>
      <c r="N233" s="120">
        <f t="shared" si="69"/>
        <v>200</v>
      </c>
      <c r="O233" s="120">
        <f t="shared" si="69"/>
        <v>461</v>
      </c>
      <c r="P233" s="120">
        <f t="shared" si="69"/>
        <v>1110.1</v>
      </c>
      <c r="Q233" s="120">
        <f t="shared" si="66"/>
        <v>16104.900000000001</v>
      </c>
    </row>
    <row r="234" spans="1:17" s="2" customFormat="1" ht="35.25" customHeight="1">
      <c r="A234" s="1"/>
      <c r="B234" s="55" t="s">
        <v>1047</v>
      </c>
      <c r="C234" s="56"/>
      <c r="D234" s="98"/>
      <c r="E234" s="73" t="s">
        <v>872</v>
      </c>
      <c r="F234" s="120">
        <f>F235+F237+F248+F264</f>
        <v>14019.800000000001</v>
      </c>
      <c r="G234" s="120">
        <f>G235+G237+G248+G264</f>
        <v>14019.800000000001</v>
      </c>
      <c r="H234" s="120">
        <f aca="true" t="shared" si="70" ref="H234:P234">H235+H237+H248+H264</f>
        <v>8852.400000000001</v>
      </c>
      <c r="I234" s="120">
        <f t="shared" si="70"/>
        <v>1383</v>
      </c>
      <c r="J234" s="120">
        <f t="shared" si="70"/>
        <v>0</v>
      </c>
      <c r="K234" s="120">
        <f t="shared" si="70"/>
        <v>2085.1</v>
      </c>
      <c r="L234" s="120">
        <f>L235+L237+L248+L264</f>
        <v>1110.1</v>
      </c>
      <c r="M234" s="120">
        <f t="shared" si="70"/>
        <v>975</v>
      </c>
      <c r="N234" s="120">
        <f t="shared" si="70"/>
        <v>200</v>
      </c>
      <c r="O234" s="120">
        <f t="shared" si="70"/>
        <v>461</v>
      </c>
      <c r="P234" s="120">
        <f t="shared" si="70"/>
        <v>1110.1</v>
      </c>
      <c r="Q234" s="120">
        <f t="shared" si="66"/>
        <v>16104.900000000001</v>
      </c>
    </row>
    <row r="235" spans="1:17" s="2" customFormat="1" ht="27.75" customHeight="1">
      <c r="A235" s="1"/>
      <c r="B235" s="55" t="s">
        <v>465</v>
      </c>
      <c r="C235" s="56" t="s">
        <v>312</v>
      </c>
      <c r="D235" s="98"/>
      <c r="E235" s="57" t="s">
        <v>237</v>
      </c>
      <c r="F235" s="120">
        <f aca="true" t="shared" si="71" ref="F235:P235">F236</f>
        <v>1313.6</v>
      </c>
      <c r="G235" s="120">
        <f t="shared" si="71"/>
        <v>1313.6</v>
      </c>
      <c r="H235" s="120">
        <f t="shared" si="71"/>
        <v>1005.2</v>
      </c>
      <c r="I235" s="120">
        <f t="shared" si="71"/>
        <v>0</v>
      </c>
      <c r="J235" s="120">
        <f t="shared" si="71"/>
        <v>0</v>
      </c>
      <c r="K235" s="120">
        <f t="shared" si="71"/>
        <v>0</v>
      </c>
      <c r="L235" s="120">
        <f>L236</f>
        <v>0</v>
      </c>
      <c r="M235" s="120">
        <f t="shared" si="71"/>
        <v>0</v>
      </c>
      <c r="N235" s="120">
        <f t="shared" si="71"/>
        <v>0</v>
      </c>
      <c r="O235" s="120">
        <f t="shared" si="71"/>
        <v>0</v>
      </c>
      <c r="P235" s="120">
        <f t="shared" si="71"/>
        <v>0</v>
      </c>
      <c r="Q235" s="120">
        <f t="shared" si="66"/>
        <v>1313.6</v>
      </c>
    </row>
    <row r="236" spans="1:17" s="2" customFormat="1" ht="36.75" customHeight="1">
      <c r="A236" s="1"/>
      <c r="B236" s="61" t="s">
        <v>416</v>
      </c>
      <c r="C236" s="61" t="s">
        <v>414</v>
      </c>
      <c r="D236" s="77" t="s">
        <v>309</v>
      </c>
      <c r="E236" s="75" t="s">
        <v>415</v>
      </c>
      <c r="F236" s="126">
        <f>G236+J236</f>
        <v>1313.6</v>
      </c>
      <c r="G236" s="126">
        <v>1313.6</v>
      </c>
      <c r="H236" s="126">
        <v>1005.2</v>
      </c>
      <c r="I236" s="126"/>
      <c r="J236" s="126"/>
      <c r="K236" s="126">
        <f>M236+P236</f>
        <v>0</v>
      </c>
      <c r="L236" s="126"/>
      <c r="M236" s="126"/>
      <c r="N236" s="126"/>
      <c r="O236" s="126"/>
      <c r="P236" s="126"/>
      <c r="Q236" s="120">
        <f t="shared" si="66"/>
        <v>1313.6</v>
      </c>
    </row>
    <row r="237" spans="1:17" s="42" customFormat="1" ht="23.25" customHeight="1">
      <c r="A237" s="41"/>
      <c r="B237" s="55" t="s">
        <v>466</v>
      </c>
      <c r="C237" s="55" t="s">
        <v>803</v>
      </c>
      <c r="D237" s="98"/>
      <c r="E237" s="73" t="s">
        <v>989</v>
      </c>
      <c r="F237" s="120">
        <f aca="true" t="shared" si="72" ref="F237:P237">F238</f>
        <v>1401</v>
      </c>
      <c r="G237" s="120">
        <f t="shared" si="72"/>
        <v>1401</v>
      </c>
      <c r="H237" s="120">
        <f t="shared" si="72"/>
        <v>1031.5</v>
      </c>
      <c r="I237" s="120">
        <f t="shared" si="72"/>
        <v>0</v>
      </c>
      <c r="J237" s="120">
        <f t="shared" si="72"/>
        <v>0</v>
      </c>
      <c r="K237" s="120">
        <f t="shared" si="72"/>
        <v>0</v>
      </c>
      <c r="L237" s="120">
        <f>L238</f>
        <v>0</v>
      </c>
      <c r="M237" s="120">
        <f t="shared" si="72"/>
        <v>0</v>
      </c>
      <c r="N237" s="120">
        <f t="shared" si="72"/>
        <v>0</v>
      </c>
      <c r="O237" s="120">
        <f t="shared" si="72"/>
        <v>0</v>
      </c>
      <c r="P237" s="120">
        <f t="shared" si="72"/>
        <v>0</v>
      </c>
      <c r="Q237" s="120">
        <f t="shared" si="66"/>
        <v>1401</v>
      </c>
    </row>
    <row r="238" spans="1:17" s="2" customFormat="1" ht="53.25" customHeight="1">
      <c r="A238" s="1"/>
      <c r="B238" s="55" t="s">
        <v>467</v>
      </c>
      <c r="C238" s="55" t="s">
        <v>490</v>
      </c>
      <c r="D238" s="98"/>
      <c r="E238" s="73" t="s">
        <v>617</v>
      </c>
      <c r="F238" s="120">
        <f aca="true" t="shared" si="73" ref="F238:P238">F239+F244+F247</f>
        <v>1401</v>
      </c>
      <c r="G238" s="120">
        <f t="shared" si="73"/>
        <v>1401</v>
      </c>
      <c r="H238" s="120">
        <f t="shared" si="73"/>
        <v>1031.5</v>
      </c>
      <c r="I238" s="120">
        <f t="shared" si="73"/>
        <v>0</v>
      </c>
      <c r="J238" s="120">
        <f t="shared" si="73"/>
        <v>0</v>
      </c>
      <c r="K238" s="120">
        <f t="shared" si="73"/>
        <v>0</v>
      </c>
      <c r="L238" s="120">
        <f>L239+L244+L247</f>
        <v>0</v>
      </c>
      <c r="M238" s="120">
        <f t="shared" si="73"/>
        <v>0</v>
      </c>
      <c r="N238" s="120">
        <f t="shared" si="73"/>
        <v>0</v>
      </c>
      <c r="O238" s="120">
        <f t="shared" si="73"/>
        <v>0</v>
      </c>
      <c r="P238" s="120">
        <f t="shared" si="73"/>
        <v>0</v>
      </c>
      <c r="Q238" s="120">
        <f t="shared" si="66"/>
        <v>1401</v>
      </c>
    </row>
    <row r="239" spans="1:17" s="2" customFormat="1" ht="31.5">
      <c r="A239" s="1"/>
      <c r="B239" s="61" t="s">
        <v>468</v>
      </c>
      <c r="C239" s="61" t="s">
        <v>469</v>
      </c>
      <c r="D239" s="77"/>
      <c r="E239" s="75" t="s">
        <v>1043</v>
      </c>
      <c r="F239" s="126">
        <f aca="true" t="shared" si="74" ref="F239:P239">F240+F242+F243</f>
        <v>1321</v>
      </c>
      <c r="G239" s="126">
        <f t="shared" si="74"/>
        <v>1321</v>
      </c>
      <c r="H239" s="126">
        <f t="shared" si="74"/>
        <v>1031.5</v>
      </c>
      <c r="I239" s="126">
        <f t="shared" si="74"/>
        <v>0</v>
      </c>
      <c r="J239" s="126">
        <f t="shared" si="74"/>
        <v>0</v>
      </c>
      <c r="K239" s="126">
        <f t="shared" si="74"/>
        <v>0</v>
      </c>
      <c r="L239" s="126">
        <f>L240+L242+L243</f>
        <v>0</v>
      </c>
      <c r="M239" s="126">
        <f t="shared" si="74"/>
        <v>0</v>
      </c>
      <c r="N239" s="126">
        <f t="shared" si="74"/>
        <v>0</v>
      </c>
      <c r="O239" s="126">
        <f t="shared" si="74"/>
        <v>0</v>
      </c>
      <c r="P239" s="126">
        <f t="shared" si="74"/>
        <v>0</v>
      </c>
      <c r="Q239" s="120">
        <f t="shared" si="66"/>
        <v>1321</v>
      </c>
    </row>
    <row r="240" spans="1:17" s="2" customFormat="1" ht="31.5">
      <c r="A240" s="1"/>
      <c r="B240" s="68" t="s">
        <v>748</v>
      </c>
      <c r="C240" s="83" t="s">
        <v>953</v>
      </c>
      <c r="D240" s="83" t="s">
        <v>728</v>
      </c>
      <c r="E240" s="79" t="s">
        <v>221</v>
      </c>
      <c r="F240" s="126">
        <f>G240+J240</f>
        <v>1289.6</v>
      </c>
      <c r="G240" s="126">
        <v>1289.6</v>
      </c>
      <c r="H240" s="126">
        <v>1031.5</v>
      </c>
      <c r="I240" s="126"/>
      <c r="J240" s="126"/>
      <c r="K240" s="126">
        <f>M240+P240</f>
        <v>0</v>
      </c>
      <c r="L240" s="126"/>
      <c r="M240" s="126"/>
      <c r="N240" s="126"/>
      <c r="O240" s="126"/>
      <c r="P240" s="126"/>
      <c r="Q240" s="120">
        <f t="shared" si="66"/>
        <v>1289.6</v>
      </c>
    </row>
    <row r="241" spans="1:17" s="2" customFormat="1" ht="52.5" customHeight="1" hidden="1">
      <c r="A241" s="1"/>
      <c r="B241" s="68" t="s">
        <v>1049</v>
      </c>
      <c r="C241" s="83" t="s">
        <v>1050</v>
      </c>
      <c r="D241" s="83" t="s">
        <v>728</v>
      </c>
      <c r="E241" s="79" t="s">
        <v>1063</v>
      </c>
      <c r="F241" s="126">
        <f>G241+J241</f>
        <v>0</v>
      </c>
      <c r="G241" s="126"/>
      <c r="H241" s="126"/>
      <c r="I241" s="126"/>
      <c r="J241" s="126"/>
      <c r="K241" s="126">
        <f>M241+P241</f>
        <v>0</v>
      </c>
      <c r="L241" s="126"/>
      <c r="M241" s="126"/>
      <c r="N241" s="126"/>
      <c r="O241" s="126"/>
      <c r="P241" s="126"/>
      <c r="Q241" s="120">
        <f t="shared" si="66"/>
        <v>0</v>
      </c>
    </row>
    <row r="242" spans="1:17" s="2" customFormat="1" ht="31.5">
      <c r="A242" s="1"/>
      <c r="B242" s="68" t="s">
        <v>856</v>
      </c>
      <c r="C242" s="83" t="s">
        <v>222</v>
      </c>
      <c r="D242" s="83" t="s">
        <v>728</v>
      </c>
      <c r="E242" s="79" t="s">
        <v>390</v>
      </c>
      <c r="F242" s="126">
        <f>G242+J242</f>
        <v>1.4</v>
      </c>
      <c r="G242" s="126">
        <v>1.4</v>
      </c>
      <c r="H242" s="126"/>
      <c r="I242" s="126"/>
      <c r="J242" s="126"/>
      <c r="K242" s="126">
        <f>M242+P242</f>
        <v>0</v>
      </c>
      <c r="L242" s="126"/>
      <c r="M242" s="126"/>
      <c r="N242" s="126"/>
      <c r="O242" s="126"/>
      <c r="P242" s="126"/>
      <c r="Q242" s="120">
        <f t="shared" si="66"/>
        <v>1.4</v>
      </c>
    </row>
    <row r="243" spans="1:17" s="2" customFormat="1" ht="31.5">
      <c r="A243" s="1"/>
      <c r="B243" s="68" t="s">
        <v>857</v>
      </c>
      <c r="C243" s="83" t="s">
        <v>223</v>
      </c>
      <c r="D243" s="83" t="s">
        <v>728</v>
      </c>
      <c r="E243" s="79" t="s">
        <v>471</v>
      </c>
      <c r="F243" s="126">
        <f>G243+J243</f>
        <v>30</v>
      </c>
      <c r="G243" s="126">
        <v>30</v>
      </c>
      <c r="H243" s="126"/>
      <c r="I243" s="126"/>
      <c r="J243" s="126"/>
      <c r="K243" s="126">
        <f>M243+P243</f>
        <v>0</v>
      </c>
      <c r="L243" s="126"/>
      <c r="M243" s="126"/>
      <c r="N243" s="126"/>
      <c r="O243" s="126"/>
      <c r="P243" s="126"/>
      <c r="Q243" s="120">
        <f t="shared" si="66"/>
        <v>30</v>
      </c>
    </row>
    <row r="244" spans="1:17" s="2" customFormat="1" ht="18.75">
      <c r="A244" s="1"/>
      <c r="B244" s="61" t="s">
        <v>858</v>
      </c>
      <c r="C244" s="61" t="s">
        <v>859</v>
      </c>
      <c r="D244" s="74"/>
      <c r="E244" s="67" t="s">
        <v>960</v>
      </c>
      <c r="F244" s="126">
        <f aca="true" t="shared" si="75" ref="F244:P244">F245</f>
        <v>80</v>
      </c>
      <c r="G244" s="126">
        <f t="shared" si="75"/>
        <v>80</v>
      </c>
      <c r="H244" s="126">
        <f t="shared" si="75"/>
        <v>0</v>
      </c>
      <c r="I244" s="126">
        <f t="shared" si="75"/>
        <v>0</v>
      </c>
      <c r="J244" s="126">
        <f t="shared" si="75"/>
        <v>0</v>
      </c>
      <c r="K244" s="126">
        <f t="shared" si="75"/>
        <v>0</v>
      </c>
      <c r="L244" s="126">
        <f>L245</f>
        <v>0</v>
      </c>
      <c r="M244" s="126">
        <f t="shared" si="75"/>
        <v>0</v>
      </c>
      <c r="N244" s="126">
        <f t="shared" si="75"/>
        <v>0</v>
      </c>
      <c r="O244" s="126">
        <f t="shared" si="75"/>
        <v>0</v>
      </c>
      <c r="P244" s="126">
        <f t="shared" si="75"/>
        <v>0</v>
      </c>
      <c r="Q244" s="120">
        <f t="shared" si="66"/>
        <v>80</v>
      </c>
    </row>
    <row r="245" spans="1:17" s="2" customFormat="1" ht="38.25" customHeight="1">
      <c r="A245" s="1"/>
      <c r="B245" s="68" t="s">
        <v>1027</v>
      </c>
      <c r="C245" s="83" t="s">
        <v>1048</v>
      </c>
      <c r="D245" s="84" t="s">
        <v>728</v>
      </c>
      <c r="E245" s="99" t="s">
        <v>1068</v>
      </c>
      <c r="F245" s="126">
        <f>G245+J245</f>
        <v>80</v>
      </c>
      <c r="G245" s="126">
        <v>80</v>
      </c>
      <c r="H245" s="126"/>
      <c r="I245" s="126"/>
      <c r="J245" s="126"/>
      <c r="K245" s="126">
        <f>M245+P245</f>
        <v>0</v>
      </c>
      <c r="L245" s="126"/>
      <c r="M245" s="126"/>
      <c r="N245" s="126"/>
      <c r="O245" s="126"/>
      <c r="P245" s="126"/>
      <c r="Q245" s="120">
        <f t="shared" si="66"/>
        <v>80</v>
      </c>
    </row>
    <row r="246" spans="1:17" s="2" customFormat="1" ht="63" customHeight="1" hidden="1">
      <c r="A246" s="1"/>
      <c r="B246" s="61" t="s">
        <v>710</v>
      </c>
      <c r="C246" s="61" t="s">
        <v>1032</v>
      </c>
      <c r="D246" s="61" t="s">
        <v>728</v>
      </c>
      <c r="E246" s="67" t="s">
        <v>903</v>
      </c>
      <c r="F246" s="126">
        <f>G246+J246</f>
        <v>0</v>
      </c>
      <c r="G246" s="126"/>
      <c r="H246" s="126"/>
      <c r="I246" s="126"/>
      <c r="J246" s="126"/>
      <c r="K246" s="126">
        <f>M246+P246</f>
        <v>0</v>
      </c>
      <c r="L246" s="126"/>
      <c r="M246" s="126"/>
      <c r="N246" s="126"/>
      <c r="O246" s="126"/>
      <c r="P246" s="126"/>
      <c r="Q246" s="120">
        <f t="shared" si="66"/>
        <v>0</v>
      </c>
    </row>
    <row r="247" spans="1:17" s="2" customFormat="1" ht="71.25" customHeight="1" hidden="1">
      <c r="A247" s="1"/>
      <c r="B247" s="61" t="s">
        <v>1069</v>
      </c>
      <c r="C247" s="61" t="s">
        <v>1070</v>
      </c>
      <c r="D247" s="74" t="s">
        <v>728</v>
      </c>
      <c r="E247" s="31" t="s">
        <v>900</v>
      </c>
      <c r="F247" s="127">
        <f>G247+J247</f>
        <v>0</v>
      </c>
      <c r="G247" s="126"/>
      <c r="H247" s="126"/>
      <c r="I247" s="126"/>
      <c r="J247" s="126"/>
      <c r="K247" s="126">
        <f>M247+P247</f>
        <v>0</v>
      </c>
      <c r="L247" s="126"/>
      <c r="M247" s="126"/>
      <c r="N247" s="126"/>
      <c r="O247" s="126"/>
      <c r="P247" s="126"/>
      <c r="Q247" s="120">
        <f t="shared" si="66"/>
        <v>0</v>
      </c>
    </row>
    <row r="248" spans="1:17" s="2" customFormat="1" ht="25.5" customHeight="1">
      <c r="A248" s="1"/>
      <c r="B248" s="55" t="s">
        <v>1028</v>
      </c>
      <c r="C248" s="55" t="s">
        <v>1029</v>
      </c>
      <c r="D248" s="76"/>
      <c r="E248" s="108" t="s">
        <v>502</v>
      </c>
      <c r="F248" s="129">
        <f aca="true" t="shared" si="76" ref="F248:P248">F249+F252+F254+F258</f>
        <v>11305.2</v>
      </c>
      <c r="G248" s="129">
        <f t="shared" si="76"/>
        <v>11305.2</v>
      </c>
      <c r="H248" s="129">
        <f t="shared" si="76"/>
        <v>6815.700000000001</v>
      </c>
      <c r="I248" s="129">
        <f t="shared" si="76"/>
        <v>1383</v>
      </c>
      <c r="J248" s="129">
        <f t="shared" si="76"/>
        <v>0</v>
      </c>
      <c r="K248" s="129">
        <f t="shared" si="76"/>
        <v>1325</v>
      </c>
      <c r="L248" s="129">
        <f>L249+L252+L254+L258</f>
        <v>350</v>
      </c>
      <c r="M248" s="129">
        <f t="shared" si="76"/>
        <v>975</v>
      </c>
      <c r="N248" s="129">
        <f t="shared" si="76"/>
        <v>200</v>
      </c>
      <c r="O248" s="129">
        <f t="shared" si="76"/>
        <v>461</v>
      </c>
      <c r="P248" s="129">
        <f t="shared" si="76"/>
        <v>350</v>
      </c>
      <c r="Q248" s="120">
        <f t="shared" si="66"/>
        <v>12630.2</v>
      </c>
    </row>
    <row r="249" spans="1:17" s="2" customFormat="1" ht="25.5" customHeight="1">
      <c r="A249" s="1"/>
      <c r="B249" s="61" t="s">
        <v>503</v>
      </c>
      <c r="C249" s="61" t="s">
        <v>504</v>
      </c>
      <c r="D249" s="74"/>
      <c r="E249" s="31" t="s">
        <v>632</v>
      </c>
      <c r="F249" s="127">
        <f aca="true" t="shared" si="77" ref="F249:P249">F250+F251</f>
        <v>391.4</v>
      </c>
      <c r="G249" s="127">
        <f t="shared" si="77"/>
        <v>391.4</v>
      </c>
      <c r="H249" s="127">
        <f t="shared" si="77"/>
        <v>0</v>
      </c>
      <c r="I249" s="127">
        <f t="shared" si="77"/>
        <v>0</v>
      </c>
      <c r="J249" s="127">
        <f t="shared" si="77"/>
        <v>0</v>
      </c>
      <c r="K249" s="127">
        <f t="shared" si="77"/>
        <v>0</v>
      </c>
      <c r="L249" s="127">
        <f>L250+L251</f>
        <v>0</v>
      </c>
      <c r="M249" s="127">
        <f t="shared" si="77"/>
        <v>0</v>
      </c>
      <c r="N249" s="127">
        <f t="shared" si="77"/>
        <v>0</v>
      </c>
      <c r="O249" s="127">
        <f t="shared" si="77"/>
        <v>0</v>
      </c>
      <c r="P249" s="127">
        <f t="shared" si="77"/>
        <v>0</v>
      </c>
      <c r="Q249" s="120">
        <f t="shared" si="66"/>
        <v>391.4</v>
      </c>
    </row>
    <row r="250" spans="1:17" s="2" customFormat="1" ht="31.5">
      <c r="A250" s="1"/>
      <c r="B250" s="68" t="s">
        <v>618</v>
      </c>
      <c r="C250" s="83" t="s">
        <v>904</v>
      </c>
      <c r="D250" s="84" t="s">
        <v>614</v>
      </c>
      <c r="E250" s="99" t="s">
        <v>1014</v>
      </c>
      <c r="F250" s="126">
        <f>G250+J250</f>
        <v>227.3</v>
      </c>
      <c r="G250" s="126">
        <v>227.3</v>
      </c>
      <c r="H250" s="126"/>
      <c r="I250" s="126"/>
      <c r="J250" s="126"/>
      <c r="K250" s="126">
        <f>M250+P250</f>
        <v>0</v>
      </c>
      <c r="L250" s="126"/>
      <c r="M250" s="126"/>
      <c r="N250" s="126"/>
      <c r="O250" s="126"/>
      <c r="P250" s="126"/>
      <c r="Q250" s="120">
        <f t="shared" si="66"/>
        <v>227.3</v>
      </c>
    </row>
    <row r="251" spans="1:17" s="2" customFormat="1" ht="31.5">
      <c r="A251" s="1"/>
      <c r="B251" s="68" t="s">
        <v>602</v>
      </c>
      <c r="C251" s="83" t="s">
        <v>1015</v>
      </c>
      <c r="D251" s="84" t="s">
        <v>614</v>
      </c>
      <c r="E251" s="99" t="s">
        <v>1016</v>
      </c>
      <c r="F251" s="126">
        <f>G251+J251</f>
        <v>164.1</v>
      </c>
      <c r="G251" s="126">
        <v>164.1</v>
      </c>
      <c r="H251" s="126"/>
      <c r="I251" s="126"/>
      <c r="J251" s="126"/>
      <c r="K251" s="126">
        <f>M251+P251</f>
        <v>0</v>
      </c>
      <c r="L251" s="126"/>
      <c r="M251" s="126"/>
      <c r="N251" s="126"/>
      <c r="O251" s="126"/>
      <c r="P251" s="126"/>
      <c r="Q251" s="120">
        <f t="shared" si="66"/>
        <v>164.1</v>
      </c>
    </row>
    <row r="252" spans="1:17" s="2" customFormat="1" ht="31.5">
      <c r="A252" s="1"/>
      <c r="B252" s="61" t="s">
        <v>603</v>
      </c>
      <c r="C252" s="61" t="s">
        <v>604</v>
      </c>
      <c r="D252" s="74"/>
      <c r="E252" s="75" t="s">
        <v>93</v>
      </c>
      <c r="F252" s="126">
        <f aca="true" t="shared" si="78" ref="F252:P252">F253</f>
        <v>9</v>
      </c>
      <c r="G252" s="126">
        <f t="shared" si="78"/>
        <v>9</v>
      </c>
      <c r="H252" s="126">
        <f t="shared" si="78"/>
        <v>0</v>
      </c>
      <c r="I252" s="126">
        <f t="shared" si="78"/>
        <v>0</v>
      </c>
      <c r="J252" s="126">
        <f t="shared" si="78"/>
        <v>0</v>
      </c>
      <c r="K252" s="126">
        <f t="shared" si="78"/>
        <v>0</v>
      </c>
      <c r="L252" s="126">
        <f>L253</f>
        <v>0</v>
      </c>
      <c r="M252" s="126">
        <f t="shared" si="78"/>
        <v>0</v>
      </c>
      <c r="N252" s="126">
        <f t="shared" si="78"/>
        <v>0</v>
      </c>
      <c r="O252" s="126">
        <f t="shared" si="78"/>
        <v>0</v>
      </c>
      <c r="P252" s="126">
        <f t="shared" si="78"/>
        <v>0</v>
      </c>
      <c r="Q252" s="120">
        <f t="shared" si="66"/>
        <v>9</v>
      </c>
    </row>
    <row r="253" spans="1:17" s="2" customFormat="1" ht="31.5">
      <c r="A253" s="1"/>
      <c r="B253" s="68" t="s">
        <v>605</v>
      </c>
      <c r="C253" s="83" t="s">
        <v>1017</v>
      </c>
      <c r="D253" s="84" t="s">
        <v>614</v>
      </c>
      <c r="E253" s="99" t="s">
        <v>15</v>
      </c>
      <c r="F253" s="126">
        <f>G253+J253</f>
        <v>9</v>
      </c>
      <c r="G253" s="126">
        <v>9</v>
      </c>
      <c r="H253" s="126"/>
      <c r="I253" s="126"/>
      <c r="J253" s="126"/>
      <c r="K253" s="126">
        <f>M253+P253</f>
        <v>0</v>
      </c>
      <c r="L253" s="126"/>
      <c r="M253" s="126"/>
      <c r="N253" s="126"/>
      <c r="O253" s="126"/>
      <c r="P253" s="126"/>
      <c r="Q253" s="120">
        <f t="shared" si="66"/>
        <v>9</v>
      </c>
    </row>
    <row r="254" spans="1:17" s="2" customFormat="1" ht="18.75">
      <c r="A254" s="1"/>
      <c r="B254" s="61" t="s">
        <v>606</v>
      </c>
      <c r="C254" s="61" t="s">
        <v>607</v>
      </c>
      <c r="D254" s="74"/>
      <c r="E254" s="75" t="s">
        <v>608</v>
      </c>
      <c r="F254" s="126">
        <f aca="true" t="shared" si="79" ref="F254:P254">F255</f>
        <v>5126.1</v>
      </c>
      <c r="G254" s="126">
        <f t="shared" si="79"/>
        <v>5126.1</v>
      </c>
      <c r="H254" s="126">
        <f t="shared" si="79"/>
        <v>3452.8</v>
      </c>
      <c r="I254" s="126">
        <f t="shared" si="79"/>
        <v>566.8</v>
      </c>
      <c r="J254" s="126">
        <f t="shared" si="79"/>
        <v>0</v>
      </c>
      <c r="K254" s="126">
        <f t="shared" si="79"/>
        <v>350</v>
      </c>
      <c r="L254" s="126">
        <f>L255</f>
        <v>350</v>
      </c>
      <c r="M254" s="126">
        <f t="shared" si="79"/>
        <v>0</v>
      </c>
      <c r="N254" s="126">
        <f t="shared" si="79"/>
        <v>0</v>
      </c>
      <c r="O254" s="126">
        <f t="shared" si="79"/>
        <v>0</v>
      </c>
      <c r="P254" s="126">
        <f t="shared" si="79"/>
        <v>350</v>
      </c>
      <c r="Q254" s="120">
        <f t="shared" si="66"/>
        <v>5476.1</v>
      </c>
    </row>
    <row r="255" spans="1:17" s="2" customFormat="1" ht="31.5" customHeight="1">
      <c r="A255" s="1"/>
      <c r="B255" s="68" t="s">
        <v>513</v>
      </c>
      <c r="C255" s="83" t="s">
        <v>115</v>
      </c>
      <c r="D255" s="84" t="s">
        <v>614</v>
      </c>
      <c r="E255" s="99" t="s">
        <v>514</v>
      </c>
      <c r="F255" s="126">
        <f aca="true" t="shared" si="80" ref="F255:P255">F256+F257</f>
        <v>5126.1</v>
      </c>
      <c r="G255" s="126">
        <f t="shared" si="80"/>
        <v>5126.1</v>
      </c>
      <c r="H255" s="126">
        <f t="shared" si="80"/>
        <v>3452.8</v>
      </c>
      <c r="I255" s="126">
        <f t="shared" si="80"/>
        <v>566.8</v>
      </c>
      <c r="J255" s="126">
        <f t="shared" si="80"/>
        <v>0</v>
      </c>
      <c r="K255" s="126">
        <f t="shared" si="80"/>
        <v>350</v>
      </c>
      <c r="L255" s="126">
        <f>L256+L257</f>
        <v>350</v>
      </c>
      <c r="M255" s="126">
        <f t="shared" si="80"/>
        <v>0</v>
      </c>
      <c r="N255" s="126">
        <f t="shared" si="80"/>
        <v>0</v>
      </c>
      <c r="O255" s="126">
        <f t="shared" si="80"/>
        <v>0</v>
      </c>
      <c r="P255" s="126">
        <f t="shared" si="80"/>
        <v>350</v>
      </c>
      <c r="Q255" s="120">
        <f t="shared" si="66"/>
        <v>5476.1</v>
      </c>
    </row>
    <row r="256" spans="1:17" s="2" customFormat="1" ht="31.5">
      <c r="A256" s="1"/>
      <c r="B256" s="68" t="s">
        <v>515</v>
      </c>
      <c r="C256" s="83" t="s">
        <v>115</v>
      </c>
      <c r="D256" s="83" t="s">
        <v>614</v>
      </c>
      <c r="E256" s="79" t="s">
        <v>1075</v>
      </c>
      <c r="F256" s="126">
        <f>G256+J256</f>
        <v>1994</v>
      </c>
      <c r="G256" s="126">
        <v>1994</v>
      </c>
      <c r="H256" s="126">
        <v>1327.8</v>
      </c>
      <c r="I256" s="126">
        <v>147.7</v>
      </c>
      <c r="J256" s="126"/>
      <c r="K256" s="126">
        <f>M256+P256</f>
        <v>0</v>
      </c>
      <c r="L256" s="126"/>
      <c r="M256" s="126"/>
      <c r="N256" s="126"/>
      <c r="O256" s="126"/>
      <c r="P256" s="126"/>
      <c r="Q256" s="120">
        <f t="shared" si="66"/>
        <v>1994</v>
      </c>
    </row>
    <row r="257" spans="1:17" s="2" customFormat="1" ht="31.5">
      <c r="A257" s="1"/>
      <c r="B257" s="68" t="s">
        <v>515</v>
      </c>
      <c r="C257" s="83" t="s">
        <v>115</v>
      </c>
      <c r="D257" s="83" t="s">
        <v>614</v>
      </c>
      <c r="E257" s="79" t="s">
        <v>354</v>
      </c>
      <c r="F257" s="126">
        <f>G257+J257</f>
        <v>3132.1</v>
      </c>
      <c r="G257" s="126">
        <v>3132.1</v>
      </c>
      <c r="H257" s="126">
        <v>2125</v>
      </c>
      <c r="I257" s="126">
        <v>419.1</v>
      </c>
      <c r="J257" s="126"/>
      <c r="K257" s="126">
        <f>M257+P257</f>
        <v>350</v>
      </c>
      <c r="L257" s="126">
        <v>350</v>
      </c>
      <c r="M257" s="126"/>
      <c r="N257" s="126"/>
      <c r="O257" s="126"/>
      <c r="P257" s="126">
        <v>350</v>
      </c>
      <c r="Q257" s="120">
        <f t="shared" si="66"/>
        <v>3482.1</v>
      </c>
    </row>
    <row r="258" spans="1:17" s="2" customFormat="1" ht="18.75">
      <c r="A258" s="1"/>
      <c r="B258" s="61" t="s">
        <v>516</v>
      </c>
      <c r="C258" s="61" t="s">
        <v>517</v>
      </c>
      <c r="D258" s="74"/>
      <c r="E258" s="67" t="s">
        <v>988</v>
      </c>
      <c r="F258" s="126">
        <f aca="true" t="shared" si="81" ref="F258:P258">F259+F260</f>
        <v>5778.700000000001</v>
      </c>
      <c r="G258" s="126">
        <f t="shared" si="81"/>
        <v>5778.700000000001</v>
      </c>
      <c r="H258" s="126">
        <f t="shared" si="81"/>
        <v>3362.9</v>
      </c>
      <c r="I258" s="126">
        <f t="shared" si="81"/>
        <v>816.1999999999999</v>
      </c>
      <c r="J258" s="126">
        <f t="shared" si="81"/>
        <v>0</v>
      </c>
      <c r="K258" s="126">
        <f t="shared" si="81"/>
        <v>975</v>
      </c>
      <c r="L258" s="126">
        <f>L259+L260</f>
        <v>0</v>
      </c>
      <c r="M258" s="126">
        <f t="shared" si="81"/>
        <v>975</v>
      </c>
      <c r="N258" s="126">
        <f t="shared" si="81"/>
        <v>200</v>
      </c>
      <c r="O258" s="126">
        <f t="shared" si="81"/>
        <v>461</v>
      </c>
      <c r="P258" s="126">
        <f t="shared" si="81"/>
        <v>0</v>
      </c>
      <c r="Q258" s="120">
        <f t="shared" si="66"/>
        <v>6753.700000000001</v>
      </c>
    </row>
    <row r="259" spans="1:17" s="2" customFormat="1" ht="47.25" customHeight="1">
      <c r="A259" s="1"/>
      <c r="B259" s="68" t="s">
        <v>598</v>
      </c>
      <c r="C259" s="83" t="s">
        <v>281</v>
      </c>
      <c r="D259" s="83" t="s">
        <v>614</v>
      </c>
      <c r="E259" s="79" t="s">
        <v>871</v>
      </c>
      <c r="F259" s="126">
        <f>G259+J259</f>
        <v>918</v>
      </c>
      <c r="G259" s="126">
        <v>918</v>
      </c>
      <c r="H259" s="126">
        <v>393.4</v>
      </c>
      <c r="I259" s="126">
        <v>75.4</v>
      </c>
      <c r="J259" s="126"/>
      <c r="K259" s="126">
        <f>M259+P259</f>
        <v>0</v>
      </c>
      <c r="L259" s="126"/>
      <c r="M259" s="126"/>
      <c r="N259" s="126"/>
      <c r="O259" s="126"/>
      <c r="P259" s="126"/>
      <c r="Q259" s="120">
        <f t="shared" si="66"/>
        <v>918</v>
      </c>
    </row>
    <row r="260" spans="1:17" s="2" customFormat="1" ht="36" customHeight="1">
      <c r="A260" s="1"/>
      <c r="B260" s="68" t="s">
        <v>599</v>
      </c>
      <c r="C260" s="83" t="s">
        <v>116</v>
      </c>
      <c r="D260" s="84" t="s">
        <v>614</v>
      </c>
      <c r="E260" s="79" t="s">
        <v>1046</v>
      </c>
      <c r="F260" s="126">
        <f aca="true" t="shared" si="82" ref="F260:P260">F261+F262+F263</f>
        <v>4860.700000000001</v>
      </c>
      <c r="G260" s="126">
        <f t="shared" si="82"/>
        <v>4860.700000000001</v>
      </c>
      <c r="H260" s="126">
        <f t="shared" si="82"/>
        <v>2969.5</v>
      </c>
      <c r="I260" s="126">
        <f t="shared" si="82"/>
        <v>740.8</v>
      </c>
      <c r="J260" s="126">
        <f t="shared" si="82"/>
        <v>0</v>
      </c>
      <c r="K260" s="126">
        <f t="shared" si="82"/>
        <v>975</v>
      </c>
      <c r="L260" s="126">
        <f>L261+L262+L263</f>
        <v>0</v>
      </c>
      <c r="M260" s="126">
        <f t="shared" si="82"/>
        <v>975</v>
      </c>
      <c r="N260" s="126">
        <f t="shared" si="82"/>
        <v>200</v>
      </c>
      <c r="O260" s="126">
        <f t="shared" si="82"/>
        <v>461</v>
      </c>
      <c r="P260" s="126">
        <f t="shared" si="82"/>
        <v>0</v>
      </c>
      <c r="Q260" s="120">
        <f t="shared" si="66"/>
        <v>5835.700000000001</v>
      </c>
    </row>
    <row r="261" spans="1:17" s="2" customFormat="1" ht="69" customHeight="1">
      <c r="A261" s="1"/>
      <c r="B261" s="68" t="s">
        <v>536</v>
      </c>
      <c r="C261" s="83" t="s">
        <v>116</v>
      </c>
      <c r="D261" s="84" t="s">
        <v>614</v>
      </c>
      <c r="E261" s="99" t="s">
        <v>682</v>
      </c>
      <c r="F261" s="126">
        <f>G261+J261</f>
        <v>1174.7</v>
      </c>
      <c r="G261" s="126">
        <v>1174.7</v>
      </c>
      <c r="H261" s="126">
        <v>830.9</v>
      </c>
      <c r="I261" s="126">
        <v>65.8</v>
      </c>
      <c r="J261" s="126"/>
      <c r="K261" s="126">
        <f>M261+P261</f>
        <v>0</v>
      </c>
      <c r="L261" s="126"/>
      <c r="M261" s="126"/>
      <c r="N261" s="126"/>
      <c r="O261" s="126"/>
      <c r="P261" s="126"/>
      <c r="Q261" s="120">
        <f t="shared" si="66"/>
        <v>1174.7</v>
      </c>
    </row>
    <row r="262" spans="1:17" s="2" customFormat="1" ht="47.25">
      <c r="A262" s="1"/>
      <c r="B262" s="68" t="s">
        <v>536</v>
      </c>
      <c r="C262" s="83" t="s">
        <v>116</v>
      </c>
      <c r="D262" s="84" t="s">
        <v>614</v>
      </c>
      <c r="E262" s="99" t="s">
        <v>505</v>
      </c>
      <c r="F262" s="126">
        <f>G262+J262</f>
        <v>3377.4</v>
      </c>
      <c r="G262" s="126">
        <v>3377.4</v>
      </c>
      <c r="H262" s="126">
        <v>2138.6</v>
      </c>
      <c r="I262" s="126">
        <v>675</v>
      </c>
      <c r="J262" s="126"/>
      <c r="K262" s="126">
        <f>M262+P262</f>
        <v>975</v>
      </c>
      <c r="L262" s="126"/>
      <c r="M262" s="126">
        <v>975</v>
      </c>
      <c r="N262" s="126">
        <v>200</v>
      </c>
      <c r="O262" s="126">
        <v>461</v>
      </c>
      <c r="P262" s="126"/>
      <c r="Q262" s="120">
        <f t="shared" si="66"/>
        <v>4352.4</v>
      </c>
    </row>
    <row r="263" spans="1:17" s="2" customFormat="1" ht="50.25" customHeight="1">
      <c r="A263" s="1"/>
      <c r="B263" s="68" t="s">
        <v>536</v>
      </c>
      <c r="C263" s="83" t="s">
        <v>116</v>
      </c>
      <c r="D263" s="83" t="s">
        <v>614</v>
      </c>
      <c r="E263" s="85" t="s">
        <v>597</v>
      </c>
      <c r="F263" s="126">
        <f>G263+J263</f>
        <v>308.6</v>
      </c>
      <c r="G263" s="126">
        <v>308.6</v>
      </c>
      <c r="H263" s="126"/>
      <c r="I263" s="126"/>
      <c r="J263" s="128"/>
      <c r="K263" s="126">
        <f>M263+P263</f>
        <v>0</v>
      </c>
      <c r="L263" s="128"/>
      <c r="M263" s="128"/>
      <c r="N263" s="128"/>
      <c r="O263" s="128"/>
      <c r="P263" s="128"/>
      <c r="Q263" s="120">
        <f t="shared" si="66"/>
        <v>308.6</v>
      </c>
    </row>
    <row r="264" spans="1:17" s="2" customFormat="1" ht="18.75">
      <c r="A264" s="1"/>
      <c r="B264" s="55" t="s">
        <v>993</v>
      </c>
      <c r="C264" s="55" t="s">
        <v>141</v>
      </c>
      <c r="D264" s="109"/>
      <c r="E264" s="66" t="s">
        <v>142</v>
      </c>
      <c r="F264" s="126">
        <f>F265+F267</f>
        <v>0</v>
      </c>
      <c r="G264" s="126">
        <f aca="true" t="shared" si="83" ref="G264:P264">G265+G267</f>
        <v>0</v>
      </c>
      <c r="H264" s="126">
        <f t="shared" si="83"/>
        <v>0</v>
      </c>
      <c r="I264" s="126">
        <f t="shared" si="83"/>
        <v>0</v>
      </c>
      <c r="J264" s="126">
        <f t="shared" si="83"/>
        <v>0</v>
      </c>
      <c r="K264" s="126">
        <f t="shared" si="83"/>
        <v>760.1</v>
      </c>
      <c r="L264" s="126">
        <f>L265+L267</f>
        <v>760.1</v>
      </c>
      <c r="M264" s="126">
        <f t="shared" si="83"/>
        <v>0</v>
      </c>
      <c r="N264" s="126">
        <f t="shared" si="83"/>
        <v>0</v>
      </c>
      <c r="O264" s="126">
        <f t="shared" si="83"/>
        <v>0</v>
      </c>
      <c r="P264" s="126">
        <f t="shared" si="83"/>
        <v>760.1</v>
      </c>
      <c r="Q264" s="120">
        <f t="shared" si="66"/>
        <v>760.1</v>
      </c>
    </row>
    <row r="265" spans="1:17" s="2" customFormat="1" ht="18.75">
      <c r="A265" s="1"/>
      <c r="B265" s="61" t="s">
        <v>629</v>
      </c>
      <c r="C265" s="61" t="s">
        <v>626</v>
      </c>
      <c r="D265" s="83"/>
      <c r="E265" s="63" t="s">
        <v>631</v>
      </c>
      <c r="F265" s="126">
        <f aca="true" t="shared" si="84" ref="F265:P265">F266</f>
        <v>0</v>
      </c>
      <c r="G265" s="126">
        <f t="shared" si="84"/>
        <v>0</v>
      </c>
      <c r="H265" s="126">
        <f t="shared" si="84"/>
        <v>0</v>
      </c>
      <c r="I265" s="126">
        <f t="shared" si="84"/>
        <v>0</v>
      </c>
      <c r="J265" s="126">
        <f t="shared" si="84"/>
        <v>0</v>
      </c>
      <c r="K265" s="126">
        <f t="shared" si="84"/>
        <v>531.5</v>
      </c>
      <c r="L265" s="126">
        <f t="shared" si="84"/>
        <v>531.5</v>
      </c>
      <c r="M265" s="126">
        <f t="shared" si="84"/>
        <v>0</v>
      </c>
      <c r="N265" s="126">
        <f t="shared" si="84"/>
        <v>0</v>
      </c>
      <c r="O265" s="126">
        <f t="shared" si="84"/>
        <v>0</v>
      </c>
      <c r="P265" s="126">
        <f t="shared" si="84"/>
        <v>531.5</v>
      </c>
      <c r="Q265" s="120">
        <f t="shared" si="66"/>
        <v>531.5</v>
      </c>
    </row>
    <row r="266" spans="1:17" s="2" customFormat="1" ht="32.25">
      <c r="A266" s="1"/>
      <c r="B266" s="68" t="s">
        <v>630</v>
      </c>
      <c r="C266" s="83" t="s">
        <v>628</v>
      </c>
      <c r="D266" s="83" t="s">
        <v>1061</v>
      </c>
      <c r="E266" s="63" t="s">
        <v>994</v>
      </c>
      <c r="F266" s="126">
        <f>G266+J266</f>
        <v>0</v>
      </c>
      <c r="G266" s="126"/>
      <c r="H266" s="126"/>
      <c r="I266" s="126"/>
      <c r="J266" s="128"/>
      <c r="K266" s="126">
        <f>M266+P266</f>
        <v>531.5</v>
      </c>
      <c r="L266" s="126">
        <v>531.5</v>
      </c>
      <c r="M266" s="128"/>
      <c r="N266" s="128"/>
      <c r="O266" s="128"/>
      <c r="P266" s="126">
        <v>531.5</v>
      </c>
      <c r="Q266" s="120">
        <f t="shared" si="66"/>
        <v>531.5</v>
      </c>
    </row>
    <row r="267" spans="1:17" s="2" customFormat="1" ht="18.75">
      <c r="A267" s="1"/>
      <c r="B267" s="61" t="s">
        <v>12</v>
      </c>
      <c r="C267" s="61" t="s">
        <v>261</v>
      </c>
      <c r="D267" s="83"/>
      <c r="E267" s="63" t="s">
        <v>821</v>
      </c>
      <c r="F267" s="126">
        <f aca="true" t="shared" si="85" ref="F267:P267">F268</f>
        <v>0</v>
      </c>
      <c r="G267" s="126">
        <f t="shared" si="85"/>
        <v>0</v>
      </c>
      <c r="H267" s="126">
        <f t="shared" si="85"/>
        <v>0</v>
      </c>
      <c r="I267" s="126">
        <f t="shared" si="85"/>
        <v>0</v>
      </c>
      <c r="J267" s="126">
        <f t="shared" si="85"/>
        <v>0</v>
      </c>
      <c r="K267" s="126">
        <f t="shared" si="85"/>
        <v>228.6</v>
      </c>
      <c r="L267" s="126">
        <f t="shared" si="85"/>
        <v>228.6</v>
      </c>
      <c r="M267" s="126">
        <f t="shared" si="85"/>
        <v>0</v>
      </c>
      <c r="N267" s="126">
        <f t="shared" si="85"/>
        <v>0</v>
      </c>
      <c r="O267" s="126">
        <f t="shared" si="85"/>
        <v>0</v>
      </c>
      <c r="P267" s="126">
        <f t="shared" si="85"/>
        <v>228.6</v>
      </c>
      <c r="Q267" s="120">
        <f t="shared" si="66"/>
        <v>228.6</v>
      </c>
    </row>
    <row r="268" spans="1:17" s="2" customFormat="1" ht="32.25">
      <c r="A268" s="1"/>
      <c r="B268" s="68" t="s">
        <v>13</v>
      </c>
      <c r="C268" s="83" t="s">
        <v>735</v>
      </c>
      <c r="D268" s="83" t="s">
        <v>298</v>
      </c>
      <c r="E268" s="63" t="s">
        <v>11</v>
      </c>
      <c r="F268" s="126">
        <f>G268+J268</f>
        <v>0</v>
      </c>
      <c r="G268" s="126"/>
      <c r="H268" s="126"/>
      <c r="I268" s="126"/>
      <c r="J268" s="128"/>
      <c r="K268" s="126">
        <f>M268+P268</f>
        <v>228.6</v>
      </c>
      <c r="L268" s="126">
        <v>228.6</v>
      </c>
      <c r="M268" s="128"/>
      <c r="N268" s="128"/>
      <c r="O268" s="128"/>
      <c r="P268" s="126">
        <v>228.6</v>
      </c>
      <c r="Q268" s="120">
        <f t="shared" si="66"/>
        <v>228.6</v>
      </c>
    </row>
    <row r="269" spans="1:17" s="2" customFormat="1" ht="31.5">
      <c r="A269" s="1"/>
      <c r="B269" s="55" t="s">
        <v>736</v>
      </c>
      <c r="C269" s="55"/>
      <c r="D269" s="55"/>
      <c r="E269" s="57" t="s">
        <v>873</v>
      </c>
      <c r="F269" s="120">
        <f aca="true" t="shared" si="86" ref="F269:P269">F270</f>
        <v>62054.1</v>
      </c>
      <c r="G269" s="120">
        <f t="shared" si="86"/>
        <v>62054.1</v>
      </c>
      <c r="H269" s="120">
        <f t="shared" si="86"/>
        <v>5066.5</v>
      </c>
      <c r="I269" s="120">
        <f t="shared" si="86"/>
        <v>3565.6</v>
      </c>
      <c r="J269" s="120">
        <f t="shared" si="86"/>
        <v>0</v>
      </c>
      <c r="K269" s="120">
        <f t="shared" si="86"/>
        <v>82120</v>
      </c>
      <c r="L269" s="120">
        <f>L270</f>
        <v>81862.5</v>
      </c>
      <c r="M269" s="120">
        <f t="shared" si="86"/>
        <v>257.5</v>
      </c>
      <c r="N269" s="120">
        <f t="shared" si="86"/>
        <v>0</v>
      </c>
      <c r="O269" s="120">
        <f t="shared" si="86"/>
        <v>0</v>
      </c>
      <c r="P269" s="120">
        <f t="shared" si="86"/>
        <v>81862.5</v>
      </c>
      <c r="Q269" s="120">
        <f t="shared" si="66"/>
        <v>144174.1</v>
      </c>
    </row>
    <row r="270" spans="1:17" s="2" customFormat="1" ht="31.5">
      <c r="A270" s="1"/>
      <c r="B270" s="55" t="s">
        <v>737</v>
      </c>
      <c r="C270" s="55"/>
      <c r="D270" s="55"/>
      <c r="E270" s="57" t="s">
        <v>873</v>
      </c>
      <c r="F270" s="120">
        <f>F271+F273+F276+F278+F280+F284+F296+F313</f>
        <v>62054.1</v>
      </c>
      <c r="G270" s="120">
        <f aca="true" t="shared" si="87" ref="G270:Q270">G271+G273+G276+G278+G280+G284+G296+G313</f>
        <v>62054.1</v>
      </c>
      <c r="H270" s="120">
        <f t="shared" si="87"/>
        <v>5066.5</v>
      </c>
      <c r="I270" s="120">
        <f t="shared" si="87"/>
        <v>3565.6</v>
      </c>
      <c r="J270" s="120">
        <f t="shared" si="87"/>
        <v>0</v>
      </c>
      <c r="K270" s="120">
        <f t="shared" si="87"/>
        <v>82120</v>
      </c>
      <c r="L270" s="120">
        <f t="shared" si="87"/>
        <v>81862.5</v>
      </c>
      <c r="M270" s="120">
        <f t="shared" si="87"/>
        <v>257.5</v>
      </c>
      <c r="N270" s="120">
        <f t="shared" si="87"/>
        <v>0</v>
      </c>
      <c r="O270" s="120">
        <f t="shared" si="87"/>
        <v>0</v>
      </c>
      <c r="P270" s="120">
        <f t="shared" si="87"/>
        <v>81862.5</v>
      </c>
      <c r="Q270" s="120">
        <f t="shared" si="87"/>
        <v>144174.1</v>
      </c>
    </row>
    <row r="271" spans="1:17" s="2" customFormat="1" ht="18.75">
      <c r="A271" s="1"/>
      <c r="B271" s="55" t="s">
        <v>537</v>
      </c>
      <c r="C271" s="55" t="s">
        <v>312</v>
      </c>
      <c r="D271" s="55"/>
      <c r="E271" s="57" t="s">
        <v>237</v>
      </c>
      <c r="F271" s="120">
        <f aca="true" t="shared" si="88" ref="F271:P271">F272</f>
        <v>5288.6</v>
      </c>
      <c r="G271" s="120">
        <f t="shared" si="88"/>
        <v>5288.6</v>
      </c>
      <c r="H271" s="120">
        <f t="shared" si="88"/>
        <v>4031.2</v>
      </c>
      <c r="I271" s="120">
        <f t="shared" si="88"/>
        <v>121.7</v>
      </c>
      <c r="J271" s="120">
        <f t="shared" si="88"/>
        <v>0</v>
      </c>
      <c r="K271" s="120">
        <f t="shared" si="88"/>
        <v>4</v>
      </c>
      <c r="L271" s="120">
        <f t="shared" si="88"/>
        <v>0</v>
      </c>
      <c r="M271" s="120">
        <f t="shared" si="88"/>
        <v>4</v>
      </c>
      <c r="N271" s="120">
        <f t="shared" si="88"/>
        <v>0</v>
      </c>
      <c r="O271" s="120">
        <f t="shared" si="88"/>
        <v>0</v>
      </c>
      <c r="P271" s="120">
        <f t="shared" si="88"/>
        <v>0</v>
      </c>
      <c r="Q271" s="120">
        <f t="shared" si="66"/>
        <v>5292.6</v>
      </c>
    </row>
    <row r="272" spans="1:17" s="2" customFormat="1" ht="31.5">
      <c r="A272" s="1"/>
      <c r="B272" s="61" t="s">
        <v>758</v>
      </c>
      <c r="C272" s="61" t="s">
        <v>414</v>
      </c>
      <c r="D272" s="61" t="s">
        <v>309</v>
      </c>
      <c r="E272" s="75" t="s">
        <v>415</v>
      </c>
      <c r="F272" s="126">
        <f>G272+J272</f>
        <v>5288.6</v>
      </c>
      <c r="G272" s="126">
        <v>5288.6</v>
      </c>
      <c r="H272" s="126">
        <v>4031.2</v>
      </c>
      <c r="I272" s="126">
        <v>121.7</v>
      </c>
      <c r="J272" s="120"/>
      <c r="K272" s="126">
        <f>M272+P272</f>
        <v>4</v>
      </c>
      <c r="L272" s="126"/>
      <c r="M272" s="126">
        <v>4</v>
      </c>
      <c r="N272" s="126"/>
      <c r="O272" s="126"/>
      <c r="P272" s="126"/>
      <c r="Q272" s="120">
        <f t="shared" si="66"/>
        <v>5292.6</v>
      </c>
    </row>
    <row r="273" spans="1:17" s="2" customFormat="1" ht="18.75">
      <c r="A273" s="1"/>
      <c r="B273" s="55" t="s">
        <v>851</v>
      </c>
      <c r="C273" s="55" t="s">
        <v>52</v>
      </c>
      <c r="D273" s="55"/>
      <c r="E273" s="73" t="s">
        <v>53</v>
      </c>
      <c r="F273" s="120">
        <f>F274+F275</f>
        <v>0</v>
      </c>
      <c r="G273" s="120">
        <f aca="true" t="shared" si="89" ref="G273:Q273">G274+G275</f>
        <v>0</v>
      </c>
      <c r="H273" s="120">
        <f t="shared" si="89"/>
        <v>0</v>
      </c>
      <c r="I273" s="120">
        <f t="shared" si="89"/>
        <v>0</v>
      </c>
      <c r="J273" s="120">
        <f t="shared" si="89"/>
        <v>0</v>
      </c>
      <c r="K273" s="120">
        <f t="shared" si="89"/>
        <v>4450.1</v>
      </c>
      <c r="L273" s="120">
        <f t="shared" si="89"/>
        <v>4450.1</v>
      </c>
      <c r="M273" s="120">
        <f t="shared" si="89"/>
        <v>0</v>
      </c>
      <c r="N273" s="120">
        <f t="shared" si="89"/>
        <v>0</v>
      </c>
      <c r="O273" s="120">
        <f t="shared" si="89"/>
        <v>0</v>
      </c>
      <c r="P273" s="120">
        <f t="shared" si="89"/>
        <v>4450.1</v>
      </c>
      <c r="Q273" s="120">
        <f t="shared" si="89"/>
        <v>4450.1</v>
      </c>
    </row>
    <row r="274" spans="1:17" s="2" customFormat="1" ht="18.75">
      <c r="A274" s="1"/>
      <c r="B274" s="61" t="s">
        <v>558</v>
      </c>
      <c r="C274" s="61" t="s">
        <v>305</v>
      </c>
      <c r="D274" s="61" t="s">
        <v>306</v>
      </c>
      <c r="E274" s="75" t="s">
        <v>923</v>
      </c>
      <c r="F274" s="126">
        <f>G274+J274</f>
        <v>0</v>
      </c>
      <c r="G274" s="126"/>
      <c r="H274" s="126"/>
      <c r="I274" s="126"/>
      <c r="J274" s="120"/>
      <c r="K274" s="126">
        <f>M274+P274</f>
        <v>4400.1</v>
      </c>
      <c r="L274" s="126">
        <v>4400.1</v>
      </c>
      <c r="M274" s="126"/>
      <c r="N274" s="126"/>
      <c r="O274" s="126"/>
      <c r="P274" s="126">
        <v>4400.1</v>
      </c>
      <c r="Q274" s="120">
        <f t="shared" si="66"/>
        <v>4400.1</v>
      </c>
    </row>
    <row r="275" spans="1:17" s="2" customFormat="1" ht="54.75" customHeight="1">
      <c r="A275" s="1"/>
      <c r="B275" s="61" t="s">
        <v>392</v>
      </c>
      <c r="C275" s="61" t="s">
        <v>853</v>
      </c>
      <c r="D275" s="74" t="s">
        <v>1009</v>
      </c>
      <c r="E275" s="75" t="s">
        <v>387</v>
      </c>
      <c r="F275" s="126">
        <f>G275+J275</f>
        <v>0</v>
      </c>
      <c r="G275" s="126"/>
      <c r="H275" s="126"/>
      <c r="I275" s="126"/>
      <c r="J275" s="120"/>
      <c r="K275" s="126">
        <f>M275+P275</f>
        <v>50</v>
      </c>
      <c r="L275" s="126">
        <v>50</v>
      </c>
      <c r="M275" s="126"/>
      <c r="N275" s="126"/>
      <c r="O275" s="126"/>
      <c r="P275" s="126">
        <v>50</v>
      </c>
      <c r="Q275" s="120">
        <f t="shared" si="66"/>
        <v>50</v>
      </c>
    </row>
    <row r="276" spans="1:17" s="2" customFormat="1" ht="18.75">
      <c r="A276" s="1"/>
      <c r="B276" s="55" t="s">
        <v>478</v>
      </c>
      <c r="C276" s="55" t="s">
        <v>1203</v>
      </c>
      <c r="D276" s="76"/>
      <c r="E276" s="73" t="s">
        <v>679</v>
      </c>
      <c r="F276" s="120">
        <f aca="true" t="shared" si="90" ref="F276:Q278">F277</f>
        <v>0</v>
      </c>
      <c r="G276" s="120">
        <f t="shared" si="90"/>
        <v>0</v>
      </c>
      <c r="H276" s="120">
        <f t="shared" si="90"/>
        <v>0</v>
      </c>
      <c r="I276" s="120">
        <f t="shared" si="90"/>
        <v>0</v>
      </c>
      <c r="J276" s="120">
        <f t="shared" si="90"/>
        <v>0</v>
      </c>
      <c r="K276" s="120">
        <f t="shared" si="90"/>
        <v>2591</v>
      </c>
      <c r="L276" s="120">
        <f t="shared" si="90"/>
        <v>2591</v>
      </c>
      <c r="M276" s="120">
        <f t="shared" si="90"/>
        <v>0</v>
      </c>
      <c r="N276" s="120">
        <f t="shared" si="90"/>
        <v>0</v>
      </c>
      <c r="O276" s="120">
        <f t="shared" si="90"/>
        <v>0</v>
      </c>
      <c r="P276" s="120">
        <f t="shared" si="90"/>
        <v>2591</v>
      </c>
      <c r="Q276" s="120">
        <f t="shared" si="90"/>
        <v>2591</v>
      </c>
    </row>
    <row r="277" spans="1:17" s="2" customFormat="1" ht="44.25" customHeight="1">
      <c r="A277" s="1"/>
      <c r="B277" s="61" t="s">
        <v>698</v>
      </c>
      <c r="C277" s="61" t="s">
        <v>276</v>
      </c>
      <c r="D277" s="61" t="s">
        <v>293</v>
      </c>
      <c r="E277" s="75" t="s">
        <v>1187</v>
      </c>
      <c r="F277" s="126">
        <f>G277+J277</f>
        <v>0</v>
      </c>
      <c r="G277" s="126"/>
      <c r="H277" s="126"/>
      <c r="I277" s="126"/>
      <c r="J277" s="120"/>
      <c r="K277" s="126">
        <f>M277+P277</f>
        <v>2591</v>
      </c>
      <c r="L277" s="126">
        <v>2591</v>
      </c>
      <c r="M277" s="126"/>
      <c r="N277" s="126"/>
      <c r="O277" s="126"/>
      <c r="P277" s="126">
        <v>2591</v>
      </c>
      <c r="Q277" s="120">
        <f t="shared" si="66"/>
        <v>2591</v>
      </c>
    </row>
    <row r="278" spans="1:17" s="2" customFormat="1" ht="27.75" customHeight="1">
      <c r="A278" s="1"/>
      <c r="B278" s="55" t="s">
        <v>158</v>
      </c>
      <c r="C278" s="55" t="s">
        <v>803</v>
      </c>
      <c r="D278" s="76"/>
      <c r="E278" s="73" t="s">
        <v>989</v>
      </c>
      <c r="F278" s="120">
        <f t="shared" si="90"/>
        <v>200</v>
      </c>
      <c r="G278" s="120">
        <f t="shared" si="90"/>
        <v>200</v>
      </c>
      <c r="H278" s="120">
        <f t="shared" si="90"/>
        <v>0</v>
      </c>
      <c r="I278" s="120">
        <f t="shared" si="90"/>
        <v>0</v>
      </c>
      <c r="J278" s="120">
        <f t="shared" si="90"/>
        <v>0</v>
      </c>
      <c r="K278" s="120">
        <f t="shared" si="90"/>
        <v>0</v>
      </c>
      <c r="L278" s="120">
        <f t="shared" si="90"/>
        <v>0</v>
      </c>
      <c r="M278" s="120">
        <f t="shared" si="90"/>
        <v>0</v>
      </c>
      <c r="N278" s="120">
        <f t="shared" si="90"/>
        <v>0</v>
      </c>
      <c r="O278" s="120">
        <f t="shared" si="90"/>
        <v>0</v>
      </c>
      <c r="P278" s="120">
        <f t="shared" si="90"/>
        <v>0</v>
      </c>
      <c r="Q278" s="120">
        <f t="shared" si="90"/>
        <v>200</v>
      </c>
    </row>
    <row r="279" spans="1:17" s="2" customFormat="1" ht="21.75" customHeight="1">
      <c r="A279" s="1"/>
      <c r="B279" s="61" t="s">
        <v>159</v>
      </c>
      <c r="C279" s="61" t="s">
        <v>160</v>
      </c>
      <c r="D279" s="74" t="s">
        <v>161</v>
      </c>
      <c r="E279" s="75" t="s">
        <v>162</v>
      </c>
      <c r="F279" s="126">
        <f>G279+J279</f>
        <v>200</v>
      </c>
      <c r="G279" s="126">
        <v>200</v>
      </c>
      <c r="H279" s="126"/>
      <c r="I279" s="126"/>
      <c r="J279" s="120"/>
      <c r="K279" s="126">
        <f>M279+P279</f>
        <v>0</v>
      </c>
      <c r="L279" s="126"/>
      <c r="M279" s="126"/>
      <c r="N279" s="126"/>
      <c r="O279" s="126"/>
      <c r="P279" s="126"/>
      <c r="Q279" s="120">
        <f t="shared" si="66"/>
        <v>200</v>
      </c>
    </row>
    <row r="280" spans="1:17" s="2" customFormat="1" ht="18.75">
      <c r="A280" s="1"/>
      <c r="B280" s="55" t="s">
        <v>1255</v>
      </c>
      <c r="C280" s="55" t="s">
        <v>461</v>
      </c>
      <c r="D280" s="76"/>
      <c r="E280" s="73" t="s">
        <v>462</v>
      </c>
      <c r="F280" s="120">
        <f>F281+F282+F283</f>
        <v>0</v>
      </c>
      <c r="G280" s="120">
        <f aca="true" t="shared" si="91" ref="G280:Q280">G281+G282+G283</f>
        <v>0</v>
      </c>
      <c r="H280" s="120">
        <f t="shared" si="91"/>
        <v>0</v>
      </c>
      <c r="I280" s="120">
        <f t="shared" si="91"/>
        <v>0</v>
      </c>
      <c r="J280" s="120">
        <f t="shared" si="91"/>
        <v>0</v>
      </c>
      <c r="K280" s="120">
        <f t="shared" si="91"/>
        <v>630</v>
      </c>
      <c r="L280" s="120">
        <f t="shared" si="91"/>
        <v>630</v>
      </c>
      <c r="M280" s="120">
        <f t="shared" si="91"/>
        <v>0</v>
      </c>
      <c r="N280" s="120">
        <f t="shared" si="91"/>
        <v>0</v>
      </c>
      <c r="O280" s="120">
        <f t="shared" si="91"/>
        <v>0</v>
      </c>
      <c r="P280" s="120">
        <f t="shared" si="91"/>
        <v>630</v>
      </c>
      <c r="Q280" s="120">
        <f t="shared" si="91"/>
        <v>630</v>
      </c>
    </row>
    <row r="281" spans="1:17" s="2" customFormat="1" ht="18.75">
      <c r="A281" s="1"/>
      <c r="B281" s="61" t="s">
        <v>932</v>
      </c>
      <c r="C281" s="61" t="s">
        <v>291</v>
      </c>
      <c r="D281" s="74" t="s">
        <v>215</v>
      </c>
      <c r="E281" s="75" t="s">
        <v>548</v>
      </c>
      <c r="F281" s="126">
        <f>G281+J281</f>
        <v>0</v>
      </c>
      <c r="G281" s="120"/>
      <c r="H281" s="120"/>
      <c r="I281" s="120"/>
      <c r="J281" s="120"/>
      <c r="K281" s="126">
        <f>M281+P281</f>
        <v>400</v>
      </c>
      <c r="L281" s="126">
        <v>400</v>
      </c>
      <c r="M281" s="120"/>
      <c r="N281" s="120"/>
      <c r="O281" s="120"/>
      <c r="P281" s="126">
        <v>400</v>
      </c>
      <c r="Q281" s="120">
        <f t="shared" si="66"/>
        <v>400</v>
      </c>
    </row>
    <row r="282" spans="1:17" s="2" customFormat="1" ht="39" customHeight="1">
      <c r="A282" s="1"/>
      <c r="B282" s="61" t="s">
        <v>1034</v>
      </c>
      <c r="C282" s="61" t="s">
        <v>339</v>
      </c>
      <c r="D282" s="74" t="s">
        <v>282</v>
      </c>
      <c r="E282" s="75" t="s">
        <v>147</v>
      </c>
      <c r="F282" s="126">
        <f>G282+J282</f>
        <v>0</v>
      </c>
      <c r="G282" s="120"/>
      <c r="H282" s="120"/>
      <c r="I282" s="120"/>
      <c r="J282" s="120"/>
      <c r="K282" s="126">
        <f>M282+P282</f>
        <v>150</v>
      </c>
      <c r="L282" s="126">
        <v>150</v>
      </c>
      <c r="M282" s="120"/>
      <c r="N282" s="120"/>
      <c r="O282" s="120"/>
      <c r="P282" s="126">
        <v>150</v>
      </c>
      <c r="Q282" s="120">
        <f t="shared" si="66"/>
        <v>150</v>
      </c>
    </row>
    <row r="283" spans="1:17" s="2" customFormat="1" ht="39" customHeight="1">
      <c r="A283" s="1"/>
      <c r="B283" s="61" t="s">
        <v>1254</v>
      </c>
      <c r="C283" s="61" t="s">
        <v>527</v>
      </c>
      <c r="D283" s="61" t="s">
        <v>1256</v>
      </c>
      <c r="E283" s="75" t="s">
        <v>225</v>
      </c>
      <c r="F283" s="126">
        <f>G283+J283</f>
        <v>0</v>
      </c>
      <c r="G283" s="126"/>
      <c r="H283" s="126"/>
      <c r="I283" s="126"/>
      <c r="J283" s="120"/>
      <c r="K283" s="126">
        <f>M283+P283</f>
        <v>80</v>
      </c>
      <c r="L283" s="126">
        <v>80</v>
      </c>
      <c r="M283" s="126"/>
      <c r="N283" s="126"/>
      <c r="O283" s="126"/>
      <c r="P283" s="126">
        <v>80</v>
      </c>
      <c r="Q283" s="120">
        <f t="shared" si="66"/>
        <v>80</v>
      </c>
    </row>
    <row r="284" spans="1:17" s="2" customFormat="1" ht="18.75">
      <c r="A284" s="1"/>
      <c r="B284" s="55" t="s">
        <v>538</v>
      </c>
      <c r="C284" s="55" t="s">
        <v>539</v>
      </c>
      <c r="D284" s="55"/>
      <c r="E284" s="57" t="s">
        <v>540</v>
      </c>
      <c r="F284" s="120">
        <f>F285+F293+F294+F295</f>
        <v>35180.5</v>
      </c>
      <c r="G284" s="120">
        <f aca="true" t="shared" si="92" ref="G284:P284">G285+G293+G294+G295</f>
        <v>35180.5</v>
      </c>
      <c r="H284" s="120">
        <f t="shared" si="92"/>
        <v>0</v>
      </c>
      <c r="I284" s="120">
        <f t="shared" si="92"/>
        <v>3361</v>
      </c>
      <c r="J284" s="120">
        <f t="shared" si="92"/>
        <v>0</v>
      </c>
      <c r="K284" s="120">
        <f t="shared" si="92"/>
        <v>19728.3</v>
      </c>
      <c r="L284" s="120">
        <f t="shared" si="92"/>
        <v>19728.3</v>
      </c>
      <c r="M284" s="120">
        <f t="shared" si="92"/>
        <v>0</v>
      </c>
      <c r="N284" s="120">
        <f t="shared" si="92"/>
        <v>0</v>
      </c>
      <c r="O284" s="120">
        <f t="shared" si="92"/>
        <v>0</v>
      </c>
      <c r="P284" s="120">
        <f t="shared" si="92"/>
        <v>19728.3</v>
      </c>
      <c r="Q284" s="120">
        <f t="shared" si="66"/>
        <v>54908.8</v>
      </c>
    </row>
    <row r="285" spans="1:17" s="2" customFormat="1" ht="31.5">
      <c r="A285" s="1"/>
      <c r="B285" s="61" t="s">
        <v>541</v>
      </c>
      <c r="C285" s="61" t="s">
        <v>542</v>
      </c>
      <c r="D285" s="61"/>
      <c r="E285" s="67" t="s">
        <v>574</v>
      </c>
      <c r="F285" s="126">
        <f>G285+J285</f>
        <v>23113</v>
      </c>
      <c r="G285" s="126">
        <f>G286+G289+G290+G291+G292</f>
        <v>23113</v>
      </c>
      <c r="H285" s="126">
        <f aca="true" t="shared" si="93" ref="H285:Q285">H286+H289+H290+H291+H292</f>
        <v>0</v>
      </c>
      <c r="I285" s="126">
        <f t="shared" si="93"/>
        <v>0</v>
      </c>
      <c r="J285" s="126">
        <f t="shared" si="93"/>
        <v>0</v>
      </c>
      <c r="K285" s="126">
        <f t="shared" si="93"/>
        <v>5848.7</v>
      </c>
      <c r="L285" s="126">
        <f t="shared" si="93"/>
        <v>5848.7</v>
      </c>
      <c r="M285" s="126">
        <f t="shared" si="93"/>
        <v>0</v>
      </c>
      <c r="N285" s="126">
        <f t="shared" si="93"/>
        <v>0</v>
      </c>
      <c r="O285" s="126">
        <f t="shared" si="93"/>
        <v>0</v>
      </c>
      <c r="P285" s="126">
        <f t="shared" si="93"/>
        <v>5848.7</v>
      </c>
      <c r="Q285" s="126">
        <f t="shared" si="93"/>
        <v>28961.7</v>
      </c>
    </row>
    <row r="286" spans="1:17" s="2" customFormat="1" ht="31.5">
      <c r="A286" s="1"/>
      <c r="B286" s="110" t="s">
        <v>1081</v>
      </c>
      <c r="C286" s="61" t="s">
        <v>750</v>
      </c>
      <c r="D286" s="61" t="s">
        <v>1247</v>
      </c>
      <c r="E286" s="111" t="s">
        <v>751</v>
      </c>
      <c r="F286" s="126">
        <f aca="true" t="shared" si="94" ref="F286:P286">F287+F288</f>
        <v>0</v>
      </c>
      <c r="G286" s="126">
        <f t="shared" si="94"/>
        <v>0</v>
      </c>
      <c r="H286" s="126">
        <f t="shared" si="94"/>
        <v>0</v>
      </c>
      <c r="I286" s="126">
        <f t="shared" si="94"/>
        <v>0</v>
      </c>
      <c r="J286" s="126">
        <f t="shared" si="94"/>
        <v>0</v>
      </c>
      <c r="K286" s="126">
        <f t="shared" si="94"/>
        <v>3800</v>
      </c>
      <c r="L286" s="126">
        <f>L287+L288</f>
        <v>3800</v>
      </c>
      <c r="M286" s="126">
        <f t="shared" si="94"/>
        <v>0</v>
      </c>
      <c r="N286" s="126">
        <f t="shared" si="94"/>
        <v>0</v>
      </c>
      <c r="O286" s="126">
        <f t="shared" si="94"/>
        <v>0</v>
      </c>
      <c r="P286" s="126">
        <f t="shared" si="94"/>
        <v>3800</v>
      </c>
      <c r="Q286" s="120">
        <f t="shared" si="66"/>
        <v>3800</v>
      </c>
    </row>
    <row r="287" spans="1:17" s="30" customFormat="1" ht="31.5">
      <c r="A287" s="29"/>
      <c r="B287" s="112" t="s">
        <v>1082</v>
      </c>
      <c r="C287" s="58" t="s">
        <v>750</v>
      </c>
      <c r="D287" s="58" t="s">
        <v>1247</v>
      </c>
      <c r="E287" s="111" t="s">
        <v>751</v>
      </c>
      <c r="F287" s="133">
        <f aca="true" t="shared" si="95" ref="F287:F295">G287+J287</f>
        <v>0</v>
      </c>
      <c r="G287" s="134"/>
      <c r="H287" s="134"/>
      <c r="I287" s="134"/>
      <c r="J287" s="134"/>
      <c r="K287" s="133">
        <f aca="true" t="shared" si="96" ref="K287:K295">M287+P287</f>
        <v>3300</v>
      </c>
      <c r="L287" s="134">
        <v>3300</v>
      </c>
      <c r="M287" s="134"/>
      <c r="N287" s="134"/>
      <c r="O287" s="134"/>
      <c r="P287" s="133">
        <v>3300</v>
      </c>
      <c r="Q287" s="120">
        <f t="shared" si="66"/>
        <v>3300</v>
      </c>
    </row>
    <row r="288" spans="1:17" s="30" customFormat="1" ht="31.5">
      <c r="A288" s="29"/>
      <c r="B288" s="112" t="s">
        <v>1082</v>
      </c>
      <c r="C288" s="58" t="s">
        <v>750</v>
      </c>
      <c r="D288" s="58" t="s">
        <v>1247</v>
      </c>
      <c r="E288" s="111" t="s">
        <v>912</v>
      </c>
      <c r="F288" s="133">
        <f t="shared" si="95"/>
        <v>0</v>
      </c>
      <c r="G288" s="135"/>
      <c r="H288" s="133"/>
      <c r="I288" s="133"/>
      <c r="J288" s="133"/>
      <c r="K288" s="133">
        <f>M288+P288</f>
        <v>500</v>
      </c>
      <c r="L288" s="133">
        <v>500</v>
      </c>
      <c r="M288" s="133"/>
      <c r="N288" s="133"/>
      <c r="O288" s="133"/>
      <c r="P288" s="133">
        <v>500</v>
      </c>
      <c r="Q288" s="120">
        <f t="shared" si="66"/>
        <v>500</v>
      </c>
    </row>
    <row r="289" spans="1:17" s="2" customFormat="1" ht="31.5">
      <c r="A289" s="1"/>
      <c r="B289" s="110" t="s">
        <v>89</v>
      </c>
      <c r="C289" s="61" t="s">
        <v>913</v>
      </c>
      <c r="D289" s="61" t="s">
        <v>1247</v>
      </c>
      <c r="E289" s="79" t="s">
        <v>914</v>
      </c>
      <c r="F289" s="126">
        <f t="shared" si="95"/>
        <v>22500</v>
      </c>
      <c r="G289" s="126">
        <v>22500</v>
      </c>
      <c r="H289" s="126"/>
      <c r="I289" s="126"/>
      <c r="J289" s="126"/>
      <c r="K289" s="133">
        <f t="shared" si="96"/>
        <v>1048.7</v>
      </c>
      <c r="L289" s="126">
        <v>1048.7</v>
      </c>
      <c r="M289" s="126"/>
      <c r="N289" s="126"/>
      <c r="O289" s="126"/>
      <c r="P289" s="126">
        <v>1048.7</v>
      </c>
      <c r="Q289" s="120">
        <f t="shared" si="66"/>
        <v>23548.7</v>
      </c>
    </row>
    <row r="290" spans="1:17" s="2" customFormat="1" ht="18.75">
      <c r="A290" s="1"/>
      <c r="B290" s="110" t="s">
        <v>1242</v>
      </c>
      <c r="C290" s="61" t="s">
        <v>479</v>
      </c>
      <c r="D290" s="61" t="s">
        <v>1247</v>
      </c>
      <c r="E290" s="79" t="s">
        <v>480</v>
      </c>
      <c r="F290" s="126">
        <f>G290+J290</f>
        <v>613</v>
      </c>
      <c r="G290" s="126">
        <v>613</v>
      </c>
      <c r="H290" s="126"/>
      <c r="I290" s="126"/>
      <c r="J290" s="126"/>
      <c r="K290" s="126">
        <f>M290+P290</f>
        <v>0</v>
      </c>
      <c r="L290" s="126"/>
      <c r="M290" s="126"/>
      <c r="N290" s="126"/>
      <c r="O290" s="126"/>
      <c r="P290" s="126"/>
      <c r="Q290" s="120">
        <f t="shared" si="66"/>
        <v>613</v>
      </c>
    </row>
    <row r="291" spans="1:17" s="2" customFormat="1" ht="31.5" customHeight="1">
      <c r="A291" s="1"/>
      <c r="B291" s="110" t="s">
        <v>999</v>
      </c>
      <c r="C291" s="61" t="s">
        <v>1000</v>
      </c>
      <c r="D291" s="61" t="s">
        <v>1247</v>
      </c>
      <c r="E291" s="79" t="s">
        <v>286</v>
      </c>
      <c r="F291" s="126">
        <f t="shared" si="95"/>
        <v>0</v>
      </c>
      <c r="G291" s="126"/>
      <c r="H291" s="126"/>
      <c r="I291" s="126"/>
      <c r="J291" s="126"/>
      <c r="K291" s="126">
        <f t="shared" si="96"/>
        <v>1000</v>
      </c>
      <c r="L291" s="126">
        <v>1000</v>
      </c>
      <c r="M291" s="126"/>
      <c r="N291" s="126"/>
      <c r="O291" s="126"/>
      <c r="P291" s="126">
        <v>1000</v>
      </c>
      <c r="Q291" s="120">
        <f t="shared" si="66"/>
        <v>1000</v>
      </c>
    </row>
    <row r="292" spans="1:17" s="2" customFormat="1" ht="31.5" customHeight="1">
      <c r="A292" s="1"/>
      <c r="B292" s="110" t="s">
        <v>408</v>
      </c>
      <c r="C292" s="61" t="s">
        <v>409</v>
      </c>
      <c r="D292" s="61" t="s">
        <v>1247</v>
      </c>
      <c r="E292" s="79" t="s">
        <v>410</v>
      </c>
      <c r="F292" s="126">
        <f t="shared" si="95"/>
        <v>0</v>
      </c>
      <c r="G292" s="126"/>
      <c r="H292" s="126"/>
      <c r="I292" s="126"/>
      <c r="J292" s="126"/>
      <c r="K292" s="126">
        <f t="shared" si="96"/>
        <v>0</v>
      </c>
      <c r="L292" s="126"/>
      <c r="M292" s="126"/>
      <c r="N292" s="126"/>
      <c r="O292" s="126"/>
      <c r="P292" s="126"/>
      <c r="Q292" s="120">
        <f t="shared" si="66"/>
        <v>0</v>
      </c>
    </row>
    <row r="293" spans="1:17" s="30" customFormat="1" ht="66" customHeight="1">
      <c r="A293" s="29"/>
      <c r="B293" s="58" t="s">
        <v>962</v>
      </c>
      <c r="C293" s="58" t="s">
        <v>1245</v>
      </c>
      <c r="D293" s="58" t="s">
        <v>1247</v>
      </c>
      <c r="E293" s="59" t="s">
        <v>260</v>
      </c>
      <c r="F293" s="133">
        <f t="shared" si="95"/>
        <v>227</v>
      </c>
      <c r="G293" s="133">
        <v>227</v>
      </c>
      <c r="H293" s="133"/>
      <c r="I293" s="133"/>
      <c r="J293" s="133"/>
      <c r="K293" s="133">
        <f t="shared" si="96"/>
        <v>8800.6</v>
      </c>
      <c r="L293" s="133">
        <v>8800.6</v>
      </c>
      <c r="M293" s="133"/>
      <c r="N293" s="133"/>
      <c r="O293" s="133"/>
      <c r="P293" s="133">
        <v>8800.6</v>
      </c>
      <c r="Q293" s="120">
        <f t="shared" si="66"/>
        <v>9027.6</v>
      </c>
    </row>
    <row r="294" spans="1:17" s="2" customFormat="1" ht="18.75">
      <c r="A294" s="1"/>
      <c r="B294" s="61" t="s">
        <v>915</v>
      </c>
      <c r="C294" s="61" t="s">
        <v>917</v>
      </c>
      <c r="D294" s="61" t="s">
        <v>1247</v>
      </c>
      <c r="E294" s="67" t="s">
        <v>916</v>
      </c>
      <c r="F294" s="126">
        <f t="shared" si="95"/>
        <v>11498.2</v>
      </c>
      <c r="G294" s="126">
        <v>11498.2</v>
      </c>
      <c r="H294" s="126"/>
      <c r="I294" s="126">
        <v>3361</v>
      </c>
      <c r="J294" s="126"/>
      <c r="K294" s="126">
        <f t="shared" si="96"/>
        <v>5029</v>
      </c>
      <c r="L294" s="126">
        <v>5029</v>
      </c>
      <c r="M294" s="126"/>
      <c r="N294" s="126"/>
      <c r="O294" s="126"/>
      <c r="P294" s="126">
        <v>5029</v>
      </c>
      <c r="Q294" s="120">
        <f t="shared" si="66"/>
        <v>16527.2</v>
      </c>
    </row>
    <row r="295" spans="1:17" s="30" customFormat="1" ht="18.75" customHeight="1">
      <c r="A295" s="29"/>
      <c r="B295" s="58" t="s">
        <v>1243</v>
      </c>
      <c r="C295" s="58" t="s">
        <v>1244</v>
      </c>
      <c r="D295" s="58" t="s">
        <v>528</v>
      </c>
      <c r="E295" s="59" t="s">
        <v>285</v>
      </c>
      <c r="F295" s="133">
        <f t="shared" si="95"/>
        <v>342.3</v>
      </c>
      <c r="G295" s="133">
        <v>342.3</v>
      </c>
      <c r="H295" s="133"/>
      <c r="I295" s="133"/>
      <c r="J295" s="133"/>
      <c r="K295" s="133">
        <f t="shared" si="96"/>
        <v>50</v>
      </c>
      <c r="L295" s="133">
        <v>50</v>
      </c>
      <c r="M295" s="133"/>
      <c r="N295" s="133"/>
      <c r="O295" s="133"/>
      <c r="P295" s="133">
        <v>50</v>
      </c>
      <c r="Q295" s="120">
        <f t="shared" si="66"/>
        <v>392.3</v>
      </c>
    </row>
    <row r="296" spans="1:17" s="44" customFormat="1" ht="20.25">
      <c r="A296" s="43"/>
      <c r="B296" s="113" t="s">
        <v>90</v>
      </c>
      <c r="C296" s="113" t="s">
        <v>239</v>
      </c>
      <c r="D296" s="113"/>
      <c r="E296" s="114" t="s">
        <v>996</v>
      </c>
      <c r="F296" s="135">
        <f>F299+F306+F310+F297</f>
        <v>19769</v>
      </c>
      <c r="G296" s="135">
        <f aca="true" t="shared" si="97" ref="G296:P296">G299+G306+G310+G297</f>
        <v>19769</v>
      </c>
      <c r="H296" s="135">
        <f t="shared" si="97"/>
        <v>0</v>
      </c>
      <c r="I296" s="135">
        <f t="shared" si="97"/>
        <v>0</v>
      </c>
      <c r="J296" s="135">
        <f t="shared" si="97"/>
        <v>0</v>
      </c>
      <c r="K296" s="135">
        <f t="shared" si="97"/>
        <v>54413.1</v>
      </c>
      <c r="L296" s="135">
        <f t="shared" si="97"/>
        <v>54413.1</v>
      </c>
      <c r="M296" s="135">
        <f t="shared" si="97"/>
        <v>0</v>
      </c>
      <c r="N296" s="135">
        <f t="shared" si="97"/>
        <v>0</v>
      </c>
      <c r="O296" s="135">
        <f t="shared" si="97"/>
        <v>0</v>
      </c>
      <c r="P296" s="135">
        <f t="shared" si="97"/>
        <v>54413.1</v>
      </c>
      <c r="Q296" s="120">
        <f t="shared" si="66"/>
        <v>74182.1</v>
      </c>
    </row>
    <row r="297" spans="1:17" s="44" customFormat="1" ht="20.25">
      <c r="A297" s="43"/>
      <c r="B297" s="113" t="s">
        <v>911</v>
      </c>
      <c r="C297" s="113" t="s">
        <v>998</v>
      </c>
      <c r="D297" s="113"/>
      <c r="E297" s="114" t="s">
        <v>139</v>
      </c>
      <c r="F297" s="135">
        <f>F298</f>
        <v>0</v>
      </c>
      <c r="G297" s="135">
        <f aca="true" t="shared" si="98" ref="G297:P297">G298</f>
        <v>0</v>
      </c>
      <c r="H297" s="135">
        <f t="shared" si="98"/>
        <v>0</v>
      </c>
      <c r="I297" s="135">
        <f t="shared" si="98"/>
        <v>0</v>
      </c>
      <c r="J297" s="135">
        <f t="shared" si="98"/>
        <v>0</v>
      </c>
      <c r="K297" s="135">
        <f t="shared" si="98"/>
        <v>0</v>
      </c>
      <c r="L297" s="135">
        <f t="shared" si="98"/>
        <v>0</v>
      </c>
      <c r="M297" s="135">
        <f t="shared" si="98"/>
        <v>0</v>
      </c>
      <c r="N297" s="135">
        <f t="shared" si="98"/>
        <v>0</v>
      </c>
      <c r="O297" s="135">
        <f t="shared" si="98"/>
        <v>0</v>
      </c>
      <c r="P297" s="135">
        <f t="shared" si="98"/>
        <v>0</v>
      </c>
      <c r="Q297" s="120">
        <f t="shared" si="66"/>
        <v>0</v>
      </c>
    </row>
    <row r="298" spans="1:17" s="44" customFormat="1" ht="20.25">
      <c r="A298" s="43"/>
      <c r="B298" s="58" t="s">
        <v>910</v>
      </c>
      <c r="C298" s="58" t="s">
        <v>837</v>
      </c>
      <c r="D298" s="58"/>
      <c r="E298" s="59" t="s">
        <v>909</v>
      </c>
      <c r="F298" s="133">
        <f>G298</f>
        <v>0</v>
      </c>
      <c r="G298" s="133"/>
      <c r="H298" s="133"/>
      <c r="I298" s="133"/>
      <c r="J298" s="133"/>
      <c r="K298" s="133">
        <f>M298+L298</f>
        <v>0</v>
      </c>
      <c r="L298" s="133"/>
      <c r="M298" s="133"/>
      <c r="N298" s="133"/>
      <c r="O298" s="133"/>
      <c r="P298" s="133"/>
      <c r="Q298" s="120">
        <f t="shared" si="66"/>
        <v>0</v>
      </c>
    </row>
    <row r="299" spans="1:17" s="44" customFormat="1" ht="20.25">
      <c r="A299" s="43"/>
      <c r="B299" s="113" t="s">
        <v>545</v>
      </c>
      <c r="C299" s="113" t="s">
        <v>141</v>
      </c>
      <c r="D299" s="113"/>
      <c r="E299" s="114" t="s">
        <v>142</v>
      </c>
      <c r="F299" s="135">
        <f>F300+F301+F303</f>
        <v>0</v>
      </c>
      <c r="G299" s="135">
        <f aca="true" t="shared" si="99" ref="G299:Q299">G300+G301+G303</f>
        <v>0</v>
      </c>
      <c r="H299" s="135">
        <f t="shared" si="99"/>
        <v>0</v>
      </c>
      <c r="I299" s="135">
        <f t="shared" si="99"/>
        <v>0</v>
      </c>
      <c r="J299" s="135">
        <f t="shared" si="99"/>
        <v>0</v>
      </c>
      <c r="K299" s="135">
        <f t="shared" si="99"/>
        <v>32165.1</v>
      </c>
      <c r="L299" s="135">
        <f t="shared" si="99"/>
        <v>32165.1</v>
      </c>
      <c r="M299" s="135">
        <f t="shared" si="99"/>
        <v>0</v>
      </c>
      <c r="N299" s="135">
        <f t="shared" si="99"/>
        <v>0</v>
      </c>
      <c r="O299" s="135">
        <f t="shared" si="99"/>
        <v>0</v>
      </c>
      <c r="P299" s="135">
        <f t="shared" si="99"/>
        <v>32165.1</v>
      </c>
      <c r="Q299" s="135">
        <f t="shared" si="99"/>
        <v>32165.1</v>
      </c>
    </row>
    <row r="300" spans="1:17" s="44" customFormat="1" ht="20.25">
      <c r="A300" s="43"/>
      <c r="B300" s="110" t="s">
        <v>1109</v>
      </c>
      <c r="C300" s="58" t="s">
        <v>543</v>
      </c>
      <c r="D300" s="58" t="s">
        <v>1061</v>
      </c>
      <c r="E300" s="59" t="s">
        <v>544</v>
      </c>
      <c r="F300" s="126">
        <f>G300+J300</f>
        <v>0</v>
      </c>
      <c r="G300" s="135"/>
      <c r="H300" s="135"/>
      <c r="I300" s="135"/>
      <c r="J300" s="135"/>
      <c r="K300" s="126">
        <f>M300+P300</f>
        <v>1418.5</v>
      </c>
      <c r="L300" s="133">
        <v>1418.5</v>
      </c>
      <c r="M300" s="135"/>
      <c r="N300" s="135"/>
      <c r="O300" s="135"/>
      <c r="P300" s="133">
        <v>1418.5</v>
      </c>
      <c r="Q300" s="120">
        <f t="shared" si="66"/>
        <v>1418.5</v>
      </c>
    </row>
    <row r="301" spans="1:17" s="44" customFormat="1" ht="20.25">
      <c r="A301" s="43"/>
      <c r="B301" s="110" t="s">
        <v>1110</v>
      </c>
      <c r="C301" s="58" t="s">
        <v>626</v>
      </c>
      <c r="D301" s="58"/>
      <c r="E301" s="59" t="s">
        <v>1111</v>
      </c>
      <c r="F301" s="126">
        <f>F302</f>
        <v>0</v>
      </c>
      <c r="G301" s="126">
        <f aca="true" t="shared" si="100" ref="G301:Q301">G302</f>
        <v>0</v>
      </c>
      <c r="H301" s="126">
        <f t="shared" si="100"/>
        <v>0</v>
      </c>
      <c r="I301" s="126">
        <f t="shared" si="100"/>
        <v>0</v>
      </c>
      <c r="J301" s="126">
        <f t="shared" si="100"/>
        <v>0</v>
      </c>
      <c r="K301" s="126">
        <f t="shared" si="100"/>
        <v>500</v>
      </c>
      <c r="L301" s="126">
        <f t="shared" si="100"/>
        <v>500</v>
      </c>
      <c r="M301" s="126">
        <f t="shared" si="100"/>
        <v>0</v>
      </c>
      <c r="N301" s="126">
        <f t="shared" si="100"/>
        <v>0</v>
      </c>
      <c r="O301" s="126">
        <f t="shared" si="100"/>
        <v>0</v>
      </c>
      <c r="P301" s="126">
        <f t="shared" si="100"/>
        <v>500</v>
      </c>
      <c r="Q301" s="126">
        <f t="shared" si="100"/>
        <v>500</v>
      </c>
    </row>
    <row r="302" spans="1:17" s="44" customFormat="1" ht="31.5">
      <c r="A302" s="43"/>
      <c r="B302" s="68" t="s">
        <v>181</v>
      </c>
      <c r="C302" s="488" t="s">
        <v>627</v>
      </c>
      <c r="D302" s="488" t="s">
        <v>1061</v>
      </c>
      <c r="E302" s="111" t="s">
        <v>182</v>
      </c>
      <c r="F302" s="126">
        <f>G302+J302</f>
        <v>0</v>
      </c>
      <c r="G302" s="135"/>
      <c r="H302" s="135"/>
      <c r="I302" s="135"/>
      <c r="J302" s="135"/>
      <c r="K302" s="126">
        <f>M302+P302</f>
        <v>500</v>
      </c>
      <c r="L302" s="133">
        <v>500</v>
      </c>
      <c r="M302" s="135"/>
      <c r="N302" s="135"/>
      <c r="O302" s="135"/>
      <c r="P302" s="133">
        <v>500</v>
      </c>
      <c r="Q302" s="120">
        <f t="shared" si="66"/>
        <v>500</v>
      </c>
    </row>
    <row r="303" spans="1:17" s="44" customFormat="1" ht="20.25">
      <c r="A303" s="43"/>
      <c r="B303" s="61" t="s">
        <v>262</v>
      </c>
      <c r="C303" s="58" t="s">
        <v>261</v>
      </c>
      <c r="D303" s="58"/>
      <c r="E303" s="63" t="s">
        <v>821</v>
      </c>
      <c r="F303" s="126">
        <f>F304+F305</f>
        <v>0</v>
      </c>
      <c r="G303" s="126">
        <f aca="true" t="shared" si="101" ref="G303:P303">G304+G305</f>
        <v>0</v>
      </c>
      <c r="H303" s="126">
        <f t="shared" si="101"/>
        <v>0</v>
      </c>
      <c r="I303" s="126">
        <f t="shared" si="101"/>
        <v>0</v>
      </c>
      <c r="J303" s="126">
        <f t="shared" si="101"/>
        <v>0</v>
      </c>
      <c r="K303" s="126">
        <f t="shared" si="101"/>
        <v>30246.6</v>
      </c>
      <c r="L303" s="126">
        <f>L304+L305</f>
        <v>30246.6</v>
      </c>
      <c r="M303" s="126">
        <f t="shared" si="101"/>
        <v>0</v>
      </c>
      <c r="N303" s="126">
        <f t="shared" si="101"/>
        <v>0</v>
      </c>
      <c r="O303" s="126">
        <f t="shared" si="101"/>
        <v>0</v>
      </c>
      <c r="P303" s="126">
        <f t="shared" si="101"/>
        <v>30246.6</v>
      </c>
      <c r="Q303" s="120">
        <f t="shared" si="66"/>
        <v>30246.6</v>
      </c>
    </row>
    <row r="304" spans="1:17" s="44" customFormat="1" ht="38.25" customHeight="1">
      <c r="A304" s="43"/>
      <c r="B304" s="68" t="s">
        <v>14</v>
      </c>
      <c r="C304" s="488" t="s">
        <v>735</v>
      </c>
      <c r="D304" s="488" t="s">
        <v>1061</v>
      </c>
      <c r="E304" s="85" t="s">
        <v>11</v>
      </c>
      <c r="F304" s="126">
        <f>G304+J304</f>
        <v>0</v>
      </c>
      <c r="G304" s="135"/>
      <c r="H304" s="135"/>
      <c r="I304" s="135"/>
      <c r="J304" s="135"/>
      <c r="K304" s="126">
        <f>M304+P304</f>
        <v>2409.3</v>
      </c>
      <c r="L304" s="133">
        <v>2409.3</v>
      </c>
      <c r="M304" s="135"/>
      <c r="N304" s="135"/>
      <c r="O304" s="135"/>
      <c r="P304" s="133">
        <v>2409.3</v>
      </c>
      <c r="Q304" s="120">
        <f aca="true" t="shared" si="102" ref="Q304:Q374">F304+K304</f>
        <v>2409.3</v>
      </c>
    </row>
    <row r="305" spans="1:17" s="44" customFormat="1" ht="32.25">
      <c r="A305" s="43"/>
      <c r="B305" s="110" t="s">
        <v>125</v>
      </c>
      <c r="C305" s="58" t="s">
        <v>126</v>
      </c>
      <c r="D305" s="58" t="s">
        <v>1061</v>
      </c>
      <c r="E305" s="63" t="s">
        <v>224</v>
      </c>
      <c r="F305" s="126">
        <f>G305+J305</f>
        <v>0</v>
      </c>
      <c r="G305" s="135"/>
      <c r="H305" s="135"/>
      <c r="I305" s="135"/>
      <c r="J305" s="135"/>
      <c r="K305" s="126">
        <f>M305+P305</f>
        <v>27837.3</v>
      </c>
      <c r="L305" s="133">
        <v>27837.3</v>
      </c>
      <c r="M305" s="135"/>
      <c r="N305" s="135"/>
      <c r="O305" s="135"/>
      <c r="P305" s="133">
        <v>27837.3</v>
      </c>
      <c r="Q305" s="120">
        <f t="shared" si="102"/>
        <v>27837.3</v>
      </c>
    </row>
    <row r="306" spans="1:17" s="30" customFormat="1" ht="31.5">
      <c r="A306" s="29"/>
      <c r="B306" s="113" t="s">
        <v>91</v>
      </c>
      <c r="C306" s="113" t="s">
        <v>145</v>
      </c>
      <c r="D306" s="113"/>
      <c r="E306" s="114" t="s">
        <v>933</v>
      </c>
      <c r="F306" s="135">
        <f>F307+F308+F309</f>
        <v>19769</v>
      </c>
      <c r="G306" s="135">
        <f aca="true" t="shared" si="103" ref="G306:P306">G307+G308+G309</f>
        <v>19769</v>
      </c>
      <c r="H306" s="135">
        <f t="shared" si="103"/>
        <v>0</v>
      </c>
      <c r="I306" s="135">
        <f t="shared" si="103"/>
        <v>0</v>
      </c>
      <c r="J306" s="135">
        <f t="shared" si="103"/>
        <v>0</v>
      </c>
      <c r="K306" s="135">
        <f t="shared" si="103"/>
        <v>22198</v>
      </c>
      <c r="L306" s="135">
        <f t="shared" si="103"/>
        <v>22198</v>
      </c>
      <c r="M306" s="135">
        <f t="shared" si="103"/>
        <v>0</v>
      </c>
      <c r="N306" s="135">
        <f t="shared" si="103"/>
        <v>0</v>
      </c>
      <c r="O306" s="135">
        <f t="shared" si="103"/>
        <v>0</v>
      </c>
      <c r="P306" s="135">
        <f t="shared" si="103"/>
        <v>22198</v>
      </c>
      <c r="Q306" s="120">
        <f t="shared" si="102"/>
        <v>41967</v>
      </c>
    </row>
    <row r="307" spans="1:17" s="2" customFormat="1" ht="31.5">
      <c r="A307" s="1"/>
      <c r="B307" s="110" t="s">
        <v>127</v>
      </c>
      <c r="C307" s="61" t="s">
        <v>128</v>
      </c>
      <c r="D307" s="61" t="s">
        <v>934</v>
      </c>
      <c r="E307" s="79" t="s">
        <v>28</v>
      </c>
      <c r="F307" s="126">
        <f>G307+J307</f>
        <v>0</v>
      </c>
      <c r="G307" s="126"/>
      <c r="H307" s="126"/>
      <c r="I307" s="126"/>
      <c r="J307" s="126"/>
      <c r="K307" s="126">
        <f>M307+P307</f>
        <v>0</v>
      </c>
      <c r="L307" s="126"/>
      <c r="M307" s="126"/>
      <c r="N307" s="126"/>
      <c r="O307" s="126"/>
      <c r="P307" s="126"/>
      <c r="Q307" s="120">
        <f t="shared" si="102"/>
        <v>0</v>
      </c>
    </row>
    <row r="308" spans="1:17" s="2" customFormat="1" ht="22.5" customHeight="1">
      <c r="A308" s="1"/>
      <c r="B308" s="61" t="s">
        <v>808</v>
      </c>
      <c r="C308" s="61" t="s">
        <v>809</v>
      </c>
      <c r="D308" s="61" t="s">
        <v>934</v>
      </c>
      <c r="E308" s="67" t="s">
        <v>532</v>
      </c>
      <c r="F308" s="126">
        <f>G308+J308</f>
        <v>0</v>
      </c>
      <c r="G308" s="126"/>
      <c r="H308" s="126"/>
      <c r="I308" s="126"/>
      <c r="J308" s="126"/>
      <c r="K308" s="126">
        <f>M308+P308</f>
        <v>0</v>
      </c>
      <c r="L308" s="126"/>
      <c r="M308" s="126"/>
      <c r="N308" s="126"/>
      <c r="O308" s="126"/>
      <c r="P308" s="126"/>
      <c r="Q308" s="120">
        <f t="shared" si="102"/>
        <v>0</v>
      </c>
    </row>
    <row r="309" spans="1:17" s="2" customFormat="1" ht="39" customHeight="1">
      <c r="A309" s="1"/>
      <c r="B309" s="61" t="s">
        <v>810</v>
      </c>
      <c r="C309" s="61" t="s">
        <v>811</v>
      </c>
      <c r="D309" s="61" t="s">
        <v>934</v>
      </c>
      <c r="E309" s="67" t="s">
        <v>533</v>
      </c>
      <c r="F309" s="126">
        <f>G309+J309</f>
        <v>19769</v>
      </c>
      <c r="G309" s="126">
        <v>19769</v>
      </c>
      <c r="H309" s="126"/>
      <c r="I309" s="126"/>
      <c r="J309" s="126"/>
      <c r="K309" s="126">
        <f>M309+P309</f>
        <v>22198</v>
      </c>
      <c r="L309" s="126">
        <v>22198</v>
      </c>
      <c r="M309" s="126"/>
      <c r="N309" s="126"/>
      <c r="O309" s="126"/>
      <c r="P309" s="126">
        <v>22198</v>
      </c>
      <c r="Q309" s="120">
        <f t="shared" si="102"/>
        <v>41967</v>
      </c>
    </row>
    <row r="310" spans="1:17" s="2" customFormat="1" ht="31.5">
      <c r="A310" s="1"/>
      <c r="B310" s="55" t="s">
        <v>129</v>
      </c>
      <c r="C310" s="55" t="s">
        <v>130</v>
      </c>
      <c r="D310" s="55"/>
      <c r="E310" s="57" t="s">
        <v>131</v>
      </c>
      <c r="F310" s="126">
        <f aca="true" t="shared" si="104" ref="F310:P311">F311</f>
        <v>0</v>
      </c>
      <c r="G310" s="126">
        <f t="shared" si="104"/>
        <v>0</v>
      </c>
      <c r="H310" s="126">
        <f t="shared" si="104"/>
        <v>0</v>
      </c>
      <c r="I310" s="126">
        <f t="shared" si="104"/>
        <v>0</v>
      </c>
      <c r="J310" s="126">
        <f t="shared" si="104"/>
        <v>0</v>
      </c>
      <c r="K310" s="126">
        <f t="shared" si="104"/>
        <v>50</v>
      </c>
      <c r="L310" s="126">
        <f>L311</f>
        <v>50</v>
      </c>
      <c r="M310" s="126">
        <f t="shared" si="104"/>
        <v>0</v>
      </c>
      <c r="N310" s="126">
        <f t="shared" si="104"/>
        <v>0</v>
      </c>
      <c r="O310" s="126">
        <f t="shared" si="104"/>
        <v>0</v>
      </c>
      <c r="P310" s="126">
        <f t="shared" si="104"/>
        <v>50</v>
      </c>
      <c r="Q310" s="120">
        <f t="shared" si="102"/>
        <v>50</v>
      </c>
    </row>
    <row r="311" spans="1:17" s="2" customFormat="1" ht="18.75">
      <c r="A311" s="1"/>
      <c r="B311" s="61" t="s">
        <v>132</v>
      </c>
      <c r="C311" s="61" t="s">
        <v>684</v>
      </c>
      <c r="D311" s="61" t="s">
        <v>298</v>
      </c>
      <c r="E311" s="67" t="s">
        <v>936</v>
      </c>
      <c r="F311" s="126">
        <f t="shared" si="104"/>
        <v>0</v>
      </c>
      <c r="G311" s="126">
        <f t="shared" si="104"/>
        <v>0</v>
      </c>
      <c r="H311" s="126">
        <f t="shared" si="104"/>
        <v>0</v>
      </c>
      <c r="I311" s="126">
        <f t="shared" si="104"/>
        <v>0</v>
      </c>
      <c r="J311" s="126">
        <f t="shared" si="104"/>
        <v>0</v>
      </c>
      <c r="K311" s="126">
        <f t="shared" si="104"/>
        <v>50</v>
      </c>
      <c r="L311" s="126">
        <f>L312</f>
        <v>50</v>
      </c>
      <c r="M311" s="126">
        <f t="shared" si="104"/>
        <v>0</v>
      </c>
      <c r="N311" s="126">
        <f t="shared" si="104"/>
        <v>0</v>
      </c>
      <c r="O311" s="126">
        <f t="shared" si="104"/>
        <v>0</v>
      </c>
      <c r="P311" s="126">
        <f t="shared" si="104"/>
        <v>50</v>
      </c>
      <c r="Q311" s="120">
        <f t="shared" si="102"/>
        <v>50</v>
      </c>
    </row>
    <row r="312" spans="1:17" s="2" customFormat="1" ht="97.5" customHeight="1">
      <c r="A312" s="1"/>
      <c r="B312" s="110" t="s">
        <v>937</v>
      </c>
      <c r="C312" s="61" t="s">
        <v>938</v>
      </c>
      <c r="D312" s="61" t="s">
        <v>298</v>
      </c>
      <c r="E312" s="79" t="s">
        <v>34</v>
      </c>
      <c r="F312" s="126">
        <f>G312+J312</f>
        <v>0</v>
      </c>
      <c r="G312" s="139"/>
      <c r="H312" s="139"/>
      <c r="I312" s="139"/>
      <c r="J312" s="139"/>
      <c r="K312" s="126">
        <f>M312+P312</f>
        <v>50</v>
      </c>
      <c r="L312" s="139">
        <v>50</v>
      </c>
      <c r="M312" s="139"/>
      <c r="N312" s="139"/>
      <c r="O312" s="139"/>
      <c r="P312" s="139">
        <v>50</v>
      </c>
      <c r="Q312" s="120">
        <f t="shared" si="102"/>
        <v>50</v>
      </c>
    </row>
    <row r="313" spans="1:17" s="46" customFormat="1" ht="20.25">
      <c r="A313" s="45"/>
      <c r="B313" s="55" t="s">
        <v>133</v>
      </c>
      <c r="C313" s="55" t="s">
        <v>111</v>
      </c>
      <c r="D313" s="55"/>
      <c r="E313" s="57" t="s">
        <v>49</v>
      </c>
      <c r="F313" s="120">
        <f>F314+F316</f>
        <v>1616</v>
      </c>
      <c r="G313" s="120">
        <f aca="true" t="shared" si="105" ref="G313:Q313">G314+G316</f>
        <v>1616</v>
      </c>
      <c r="H313" s="120">
        <f t="shared" si="105"/>
        <v>1035.3</v>
      </c>
      <c r="I313" s="120">
        <f t="shared" si="105"/>
        <v>82.9</v>
      </c>
      <c r="J313" s="120">
        <f t="shared" si="105"/>
        <v>0</v>
      </c>
      <c r="K313" s="120">
        <f t="shared" si="105"/>
        <v>303.5</v>
      </c>
      <c r="L313" s="120">
        <f t="shared" si="105"/>
        <v>50</v>
      </c>
      <c r="M313" s="120">
        <f t="shared" si="105"/>
        <v>253.5</v>
      </c>
      <c r="N313" s="120">
        <f t="shared" si="105"/>
        <v>0</v>
      </c>
      <c r="O313" s="120">
        <f t="shared" si="105"/>
        <v>0</v>
      </c>
      <c r="P313" s="120">
        <f t="shared" si="105"/>
        <v>50</v>
      </c>
      <c r="Q313" s="120">
        <f t="shared" si="105"/>
        <v>1919.5</v>
      </c>
    </row>
    <row r="314" spans="1:17" s="46" customFormat="1" ht="30" customHeight="1">
      <c r="A314" s="45"/>
      <c r="B314" s="55" t="s">
        <v>894</v>
      </c>
      <c r="C314" s="55" t="s">
        <v>790</v>
      </c>
      <c r="D314" s="55"/>
      <c r="E314" s="57" t="s">
        <v>791</v>
      </c>
      <c r="F314" s="120">
        <f aca="true" t="shared" si="106" ref="F314:Q314">F315</f>
        <v>0</v>
      </c>
      <c r="G314" s="120">
        <f t="shared" si="106"/>
        <v>0</v>
      </c>
      <c r="H314" s="120">
        <f t="shared" si="106"/>
        <v>0</v>
      </c>
      <c r="I314" s="120">
        <f t="shared" si="106"/>
        <v>0</v>
      </c>
      <c r="J314" s="120">
        <f t="shared" si="106"/>
        <v>0</v>
      </c>
      <c r="K314" s="120">
        <f t="shared" si="106"/>
        <v>50</v>
      </c>
      <c r="L314" s="120">
        <f t="shared" si="106"/>
        <v>50</v>
      </c>
      <c r="M314" s="120">
        <f t="shared" si="106"/>
        <v>0</v>
      </c>
      <c r="N314" s="120">
        <f t="shared" si="106"/>
        <v>0</v>
      </c>
      <c r="O314" s="120">
        <f t="shared" si="106"/>
        <v>0</v>
      </c>
      <c r="P314" s="120">
        <f t="shared" si="106"/>
        <v>50</v>
      </c>
      <c r="Q314" s="120">
        <f t="shared" si="106"/>
        <v>50</v>
      </c>
    </row>
    <row r="315" spans="1:17" s="46" customFormat="1" ht="35.25" customHeight="1">
      <c r="A315" s="45"/>
      <c r="B315" s="61" t="s">
        <v>895</v>
      </c>
      <c r="C315" s="61" t="s">
        <v>793</v>
      </c>
      <c r="D315" s="61" t="s">
        <v>794</v>
      </c>
      <c r="E315" s="67" t="s">
        <v>791</v>
      </c>
      <c r="F315" s="126">
        <f>G315+J315</f>
        <v>0</v>
      </c>
      <c r="G315" s="126"/>
      <c r="H315" s="126"/>
      <c r="I315" s="126"/>
      <c r="J315" s="126"/>
      <c r="K315" s="126">
        <f>M315+P315</f>
        <v>50</v>
      </c>
      <c r="L315" s="126">
        <v>50</v>
      </c>
      <c r="M315" s="126"/>
      <c r="N315" s="126"/>
      <c r="O315" s="126"/>
      <c r="P315" s="126">
        <v>50</v>
      </c>
      <c r="Q315" s="126">
        <f t="shared" si="102"/>
        <v>50</v>
      </c>
    </row>
    <row r="316" spans="1:17" s="2" customFormat="1" ht="18.75">
      <c r="A316" s="1"/>
      <c r="B316" s="55" t="s">
        <v>134</v>
      </c>
      <c r="C316" s="55" t="s">
        <v>135</v>
      </c>
      <c r="D316" s="55"/>
      <c r="E316" s="57" t="s">
        <v>136</v>
      </c>
      <c r="F316" s="120">
        <f aca="true" t="shared" si="107" ref="F316:P316">F317+F318+F319</f>
        <v>1616</v>
      </c>
      <c r="G316" s="120">
        <f t="shared" si="107"/>
        <v>1616</v>
      </c>
      <c r="H316" s="120">
        <f t="shared" si="107"/>
        <v>1035.3</v>
      </c>
      <c r="I316" s="120">
        <f t="shared" si="107"/>
        <v>82.9</v>
      </c>
      <c r="J316" s="120">
        <f t="shared" si="107"/>
        <v>0</v>
      </c>
      <c r="K316" s="120">
        <f t="shared" si="107"/>
        <v>253.5</v>
      </c>
      <c r="L316" s="120">
        <f t="shared" si="107"/>
        <v>0</v>
      </c>
      <c r="M316" s="120">
        <f t="shared" si="107"/>
        <v>253.5</v>
      </c>
      <c r="N316" s="120">
        <f t="shared" si="107"/>
        <v>0</v>
      </c>
      <c r="O316" s="120">
        <f t="shared" si="107"/>
        <v>0</v>
      </c>
      <c r="P316" s="120">
        <f t="shared" si="107"/>
        <v>0</v>
      </c>
      <c r="Q316" s="120">
        <f t="shared" si="102"/>
        <v>1869.5</v>
      </c>
    </row>
    <row r="317" spans="1:17" s="2" customFormat="1" ht="31.5">
      <c r="A317" s="1"/>
      <c r="B317" s="61" t="s">
        <v>137</v>
      </c>
      <c r="C317" s="61" t="s">
        <v>138</v>
      </c>
      <c r="D317" s="61"/>
      <c r="E317" s="67" t="s">
        <v>1235</v>
      </c>
      <c r="F317" s="126">
        <f>G317</f>
        <v>0</v>
      </c>
      <c r="G317" s="126"/>
      <c r="H317" s="126"/>
      <c r="I317" s="126"/>
      <c r="J317" s="126"/>
      <c r="K317" s="126">
        <f>M317+P317</f>
        <v>0</v>
      </c>
      <c r="L317" s="126"/>
      <c r="M317" s="126"/>
      <c r="N317" s="126"/>
      <c r="O317" s="126"/>
      <c r="P317" s="126"/>
      <c r="Q317" s="120">
        <f t="shared" si="102"/>
        <v>0</v>
      </c>
    </row>
    <row r="318" spans="1:17" s="33" customFormat="1" ht="18.75">
      <c r="A318" s="32"/>
      <c r="B318" s="61" t="s">
        <v>263</v>
      </c>
      <c r="C318" s="61" t="s">
        <v>264</v>
      </c>
      <c r="D318" s="61" t="s">
        <v>874</v>
      </c>
      <c r="E318" s="72" t="s">
        <v>1190</v>
      </c>
      <c r="F318" s="126">
        <f>G318</f>
        <v>1616</v>
      </c>
      <c r="G318" s="126">
        <v>1616</v>
      </c>
      <c r="H318" s="136" t="s">
        <v>449</v>
      </c>
      <c r="I318" s="136" t="s">
        <v>450</v>
      </c>
      <c r="J318" s="136"/>
      <c r="K318" s="126">
        <f>M318+P318</f>
        <v>0</v>
      </c>
      <c r="L318" s="137"/>
      <c r="M318" s="126"/>
      <c r="N318" s="137"/>
      <c r="O318" s="137"/>
      <c r="P318" s="137"/>
      <c r="Q318" s="120">
        <f t="shared" si="102"/>
        <v>1616</v>
      </c>
    </row>
    <row r="319" spans="1:17" s="2" customFormat="1" ht="32.25" customHeight="1">
      <c r="A319" s="1"/>
      <c r="B319" s="61" t="s">
        <v>905</v>
      </c>
      <c r="C319" s="61" t="s">
        <v>906</v>
      </c>
      <c r="D319" s="61" t="s">
        <v>267</v>
      </c>
      <c r="E319" s="67" t="s">
        <v>984</v>
      </c>
      <c r="F319" s="126">
        <f>G319+J319</f>
        <v>0</v>
      </c>
      <c r="G319" s="126"/>
      <c r="H319" s="139"/>
      <c r="I319" s="139"/>
      <c r="J319" s="139"/>
      <c r="K319" s="126">
        <f>M319+P319</f>
        <v>253.5</v>
      </c>
      <c r="L319" s="140"/>
      <c r="M319" s="126">
        <v>253.5</v>
      </c>
      <c r="N319" s="140"/>
      <c r="O319" s="140"/>
      <c r="P319" s="139"/>
      <c r="Q319" s="120">
        <f t="shared" si="102"/>
        <v>253.5</v>
      </c>
    </row>
    <row r="320" spans="1:17" s="2" customFormat="1" ht="31.5" customHeight="1" hidden="1">
      <c r="A320" s="1"/>
      <c r="B320" s="61" t="s">
        <v>265</v>
      </c>
      <c r="C320" s="61" t="s">
        <v>266</v>
      </c>
      <c r="D320" s="61" t="s">
        <v>267</v>
      </c>
      <c r="E320" s="67" t="s">
        <v>39</v>
      </c>
      <c r="F320" s="60">
        <f>G320+J320</f>
        <v>0</v>
      </c>
      <c r="G320" s="115"/>
      <c r="H320" s="115"/>
      <c r="I320" s="115"/>
      <c r="J320" s="115"/>
      <c r="K320" s="60">
        <f>M320+P320</f>
        <v>0</v>
      </c>
      <c r="L320" s="115"/>
      <c r="M320" s="115"/>
      <c r="N320" s="115"/>
      <c r="O320" s="115"/>
      <c r="P320" s="115"/>
      <c r="Q320" s="120">
        <f t="shared" si="102"/>
        <v>0</v>
      </c>
    </row>
    <row r="321" spans="1:17" s="2" customFormat="1" ht="18.75" customHeight="1" hidden="1">
      <c r="A321" s="1"/>
      <c r="B321" s="61" t="s">
        <v>963</v>
      </c>
      <c r="C321" s="61" t="s">
        <v>38</v>
      </c>
      <c r="D321" s="61" t="s">
        <v>874</v>
      </c>
      <c r="E321" s="67" t="s">
        <v>1190</v>
      </c>
      <c r="F321" s="60">
        <f>G321+J321</f>
        <v>0</v>
      </c>
      <c r="G321" s="115"/>
      <c r="H321" s="115"/>
      <c r="I321" s="115"/>
      <c r="J321" s="115"/>
      <c r="K321" s="60">
        <f>M321+P321</f>
        <v>0</v>
      </c>
      <c r="L321" s="115"/>
      <c r="M321" s="115"/>
      <c r="N321" s="115"/>
      <c r="O321" s="115"/>
      <c r="P321" s="115"/>
      <c r="Q321" s="120">
        <f t="shared" si="102"/>
        <v>0</v>
      </c>
    </row>
    <row r="322" spans="1:17" s="2" customFormat="1" ht="40.5" customHeight="1">
      <c r="A322" s="1"/>
      <c r="B322" s="55" t="s">
        <v>1073</v>
      </c>
      <c r="C322" s="61"/>
      <c r="D322" s="74"/>
      <c r="E322" s="108" t="s">
        <v>650</v>
      </c>
      <c r="F322" s="120">
        <f aca="true" t="shared" si="108" ref="F322:P324">F323</f>
        <v>0</v>
      </c>
      <c r="G322" s="120">
        <f t="shared" si="108"/>
        <v>0</v>
      </c>
      <c r="H322" s="120">
        <f t="shared" si="108"/>
        <v>0</v>
      </c>
      <c r="I322" s="120">
        <f t="shared" si="108"/>
        <v>0</v>
      </c>
      <c r="J322" s="120">
        <f t="shared" si="108"/>
        <v>0</v>
      </c>
      <c r="K322" s="120">
        <f t="shared" si="108"/>
        <v>0</v>
      </c>
      <c r="L322" s="120">
        <f>L323</f>
        <v>0</v>
      </c>
      <c r="M322" s="120">
        <f t="shared" si="108"/>
        <v>0</v>
      </c>
      <c r="N322" s="120">
        <f t="shared" si="108"/>
        <v>0</v>
      </c>
      <c r="O322" s="120">
        <f t="shared" si="108"/>
        <v>0</v>
      </c>
      <c r="P322" s="120">
        <f t="shared" si="108"/>
        <v>0</v>
      </c>
      <c r="Q322" s="120">
        <f t="shared" si="102"/>
        <v>0</v>
      </c>
    </row>
    <row r="323" spans="1:17" s="2" customFormat="1" ht="40.5" customHeight="1">
      <c r="A323" s="1"/>
      <c r="B323" s="55" t="s">
        <v>1263</v>
      </c>
      <c r="C323" s="61"/>
      <c r="D323" s="74"/>
      <c r="E323" s="108" t="s">
        <v>650</v>
      </c>
      <c r="F323" s="120">
        <f t="shared" si="108"/>
        <v>0</v>
      </c>
      <c r="G323" s="120">
        <f t="shared" si="108"/>
        <v>0</v>
      </c>
      <c r="H323" s="120">
        <f t="shared" si="108"/>
        <v>0</v>
      </c>
      <c r="I323" s="120">
        <f t="shared" si="108"/>
        <v>0</v>
      </c>
      <c r="J323" s="120">
        <f t="shared" si="108"/>
        <v>0</v>
      </c>
      <c r="K323" s="120">
        <f t="shared" si="108"/>
        <v>0</v>
      </c>
      <c r="L323" s="120">
        <f>L324</f>
        <v>0</v>
      </c>
      <c r="M323" s="120">
        <f t="shared" si="108"/>
        <v>0</v>
      </c>
      <c r="N323" s="120">
        <f t="shared" si="108"/>
        <v>0</v>
      </c>
      <c r="O323" s="120">
        <f t="shared" si="108"/>
        <v>0</v>
      </c>
      <c r="P323" s="120">
        <f t="shared" si="108"/>
        <v>0</v>
      </c>
      <c r="Q323" s="120">
        <f t="shared" si="102"/>
        <v>0</v>
      </c>
    </row>
    <row r="324" spans="1:17" s="42" customFormat="1" ht="27" customHeight="1">
      <c r="A324" s="41"/>
      <c r="B324" s="55" t="s">
        <v>1236</v>
      </c>
      <c r="C324" s="55" t="s">
        <v>312</v>
      </c>
      <c r="D324" s="76"/>
      <c r="E324" s="57" t="s">
        <v>237</v>
      </c>
      <c r="F324" s="120">
        <f t="shared" si="108"/>
        <v>0</v>
      </c>
      <c r="G324" s="120">
        <f t="shared" si="108"/>
        <v>0</v>
      </c>
      <c r="H324" s="120">
        <f t="shared" si="108"/>
        <v>0</v>
      </c>
      <c r="I324" s="120">
        <f t="shared" si="108"/>
        <v>0</v>
      </c>
      <c r="J324" s="120">
        <f t="shared" si="108"/>
        <v>0</v>
      </c>
      <c r="K324" s="120">
        <f t="shared" si="108"/>
        <v>0</v>
      </c>
      <c r="L324" s="120">
        <f>L325</f>
        <v>0</v>
      </c>
      <c r="M324" s="120">
        <f t="shared" si="108"/>
        <v>0</v>
      </c>
      <c r="N324" s="120">
        <f t="shared" si="108"/>
        <v>0</v>
      </c>
      <c r="O324" s="120">
        <f t="shared" si="108"/>
        <v>0</v>
      </c>
      <c r="P324" s="120">
        <f t="shared" si="108"/>
        <v>0</v>
      </c>
      <c r="Q324" s="120">
        <f t="shared" si="102"/>
        <v>0</v>
      </c>
    </row>
    <row r="325" spans="1:17" s="2" customFormat="1" ht="63.75" customHeight="1">
      <c r="A325" s="1"/>
      <c r="B325" s="61" t="s">
        <v>417</v>
      </c>
      <c r="C325" s="61" t="s">
        <v>414</v>
      </c>
      <c r="D325" s="74" t="s">
        <v>309</v>
      </c>
      <c r="E325" s="75" t="s">
        <v>415</v>
      </c>
      <c r="F325" s="126">
        <f>G325+J325</f>
        <v>0</v>
      </c>
      <c r="G325" s="139"/>
      <c r="H325" s="139"/>
      <c r="I325" s="139"/>
      <c r="J325" s="139"/>
      <c r="K325" s="126">
        <f>M325+P325</f>
        <v>0</v>
      </c>
      <c r="L325" s="139"/>
      <c r="M325" s="139"/>
      <c r="N325" s="139"/>
      <c r="O325" s="139"/>
      <c r="P325" s="139"/>
      <c r="Q325" s="120">
        <f t="shared" si="102"/>
        <v>0</v>
      </c>
    </row>
    <row r="326" spans="1:17" s="2" customFormat="1" ht="63.75" customHeight="1">
      <c r="A326" s="1"/>
      <c r="B326" s="55" t="s">
        <v>973</v>
      </c>
      <c r="C326" s="61"/>
      <c r="D326" s="61"/>
      <c r="E326" s="116" t="s">
        <v>690</v>
      </c>
      <c r="F326" s="120">
        <f aca="true" t="shared" si="109" ref="F326:P328">F327</f>
        <v>1531.9</v>
      </c>
      <c r="G326" s="120">
        <f t="shared" si="109"/>
        <v>1531.9</v>
      </c>
      <c r="H326" s="120">
        <f t="shared" si="109"/>
        <v>1193.4</v>
      </c>
      <c r="I326" s="120">
        <f t="shared" si="109"/>
        <v>0</v>
      </c>
      <c r="J326" s="120">
        <f t="shared" si="109"/>
        <v>0</v>
      </c>
      <c r="K326" s="120">
        <f t="shared" si="109"/>
        <v>0</v>
      </c>
      <c r="L326" s="120">
        <f>L327</f>
        <v>0</v>
      </c>
      <c r="M326" s="120">
        <f t="shared" si="109"/>
        <v>0</v>
      </c>
      <c r="N326" s="120">
        <f t="shared" si="109"/>
        <v>0</v>
      </c>
      <c r="O326" s="120">
        <f t="shared" si="109"/>
        <v>0</v>
      </c>
      <c r="P326" s="120">
        <f t="shared" si="109"/>
        <v>0</v>
      </c>
      <c r="Q326" s="120">
        <f t="shared" si="102"/>
        <v>1531.9</v>
      </c>
    </row>
    <row r="327" spans="1:17" s="2" customFormat="1" ht="62.25" customHeight="1">
      <c r="A327" s="1"/>
      <c r="B327" s="55" t="s">
        <v>974</v>
      </c>
      <c r="C327" s="61"/>
      <c r="D327" s="61"/>
      <c r="E327" s="116" t="s">
        <v>690</v>
      </c>
      <c r="F327" s="120">
        <f t="shared" si="109"/>
        <v>1531.9</v>
      </c>
      <c r="G327" s="120">
        <f t="shared" si="109"/>
        <v>1531.9</v>
      </c>
      <c r="H327" s="120">
        <f t="shared" si="109"/>
        <v>1193.4</v>
      </c>
      <c r="I327" s="120">
        <f t="shared" si="109"/>
        <v>0</v>
      </c>
      <c r="J327" s="120">
        <f t="shared" si="109"/>
        <v>0</v>
      </c>
      <c r="K327" s="120">
        <f t="shared" si="109"/>
        <v>0</v>
      </c>
      <c r="L327" s="120">
        <f>L328</f>
        <v>0</v>
      </c>
      <c r="M327" s="120">
        <f t="shared" si="109"/>
        <v>0</v>
      </c>
      <c r="N327" s="120">
        <f t="shared" si="109"/>
        <v>0</v>
      </c>
      <c r="O327" s="120">
        <f t="shared" si="109"/>
        <v>0</v>
      </c>
      <c r="P327" s="120">
        <f t="shared" si="109"/>
        <v>0</v>
      </c>
      <c r="Q327" s="120">
        <f t="shared" si="102"/>
        <v>1531.9</v>
      </c>
    </row>
    <row r="328" spans="1:17" s="42" customFormat="1" ht="27.75" customHeight="1">
      <c r="A328" s="41"/>
      <c r="B328" s="55" t="s">
        <v>1237</v>
      </c>
      <c r="C328" s="55" t="s">
        <v>312</v>
      </c>
      <c r="D328" s="55"/>
      <c r="E328" s="57" t="s">
        <v>237</v>
      </c>
      <c r="F328" s="120">
        <f t="shared" si="109"/>
        <v>1531.9</v>
      </c>
      <c r="G328" s="120">
        <f t="shared" si="109"/>
        <v>1531.9</v>
      </c>
      <c r="H328" s="120">
        <f t="shared" si="109"/>
        <v>1193.4</v>
      </c>
      <c r="I328" s="120">
        <f t="shared" si="109"/>
        <v>0</v>
      </c>
      <c r="J328" s="120">
        <f t="shared" si="109"/>
        <v>0</v>
      </c>
      <c r="K328" s="120">
        <f t="shared" si="109"/>
        <v>0</v>
      </c>
      <c r="L328" s="120">
        <f>L329</f>
        <v>0</v>
      </c>
      <c r="M328" s="120">
        <f t="shared" si="109"/>
        <v>0</v>
      </c>
      <c r="N328" s="120">
        <f t="shared" si="109"/>
        <v>0</v>
      </c>
      <c r="O328" s="120">
        <f t="shared" si="109"/>
        <v>0</v>
      </c>
      <c r="P328" s="120">
        <f t="shared" si="109"/>
        <v>0</v>
      </c>
      <c r="Q328" s="120">
        <f t="shared" si="102"/>
        <v>1531.9</v>
      </c>
    </row>
    <row r="329" spans="1:17" s="2" customFormat="1" ht="58.5" customHeight="1">
      <c r="A329" s="1"/>
      <c r="B329" s="61" t="s">
        <v>975</v>
      </c>
      <c r="C329" s="61" t="s">
        <v>414</v>
      </c>
      <c r="D329" s="74" t="s">
        <v>309</v>
      </c>
      <c r="E329" s="75" t="s">
        <v>415</v>
      </c>
      <c r="F329" s="126">
        <f>G329+J329</f>
        <v>1531.9</v>
      </c>
      <c r="G329" s="139">
        <v>1531.9</v>
      </c>
      <c r="H329" s="139">
        <v>1193.4</v>
      </c>
      <c r="I329" s="139"/>
      <c r="J329" s="139"/>
      <c r="K329" s="126">
        <f>M329+P329</f>
        <v>0</v>
      </c>
      <c r="L329" s="139"/>
      <c r="M329" s="139"/>
      <c r="N329" s="139"/>
      <c r="O329" s="139"/>
      <c r="P329" s="120"/>
      <c r="Q329" s="120">
        <f t="shared" si="102"/>
        <v>1531.9</v>
      </c>
    </row>
    <row r="330" spans="1:17" s="2" customFormat="1" ht="36.75" customHeight="1">
      <c r="A330" s="34"/>
      <c r="B330" s="55" t="s">
        <v>1022</v>
      </c>
      <c r="C330" s="55"/>
      <c r="D330" s="55"/>
      <c r="E330" s="57" t="s">
        <v>716</v>
      </c>
      <c r="F330" s="120">
        <f aca="true" t="shared" si="110" ref="F330:P330">F331</f>
        <v>2586.6</v>
      </c>
      <c r="G330" s="120">
        <f t="shared" si="110"/>
        <v>2586.6</v>
      </c>
      <c r="H330" s="120">
        <f t="shared" si="110"/>
        <v>2098</v>
      </c>
      <c r="I330" s="120">
        <f t="shared" si="110"/>
        <v>0</v>
      </c>
      <c r="J330" s="120">
        <f t="shared" si="110"/>
        <v>0</v>
      </c>
      <c r="K330" s="120">
        <f t="shared" si="110"/>
        <v>109.5</v>
      </c>
      <c r="L330" s="120">
        <f>L331</f>
        <v>109.5</v>
      </c>
      <c r="M330" s="120">
        <f t="shared" si="110"/>
        <v>0</v>
      </c>
      <c r="N330" s="120">
        <f t="shared" si="110"/>
        <v>0</v>
      </c>
      <c r="O330" s="120">
        <f t="shared" si="110"/>
        <v>0</v>
      </c>
      <c r="P330" s="120">
        <f t="shared" si="110"/>
        <v>109.5</v>
      </c>
      <c r="Q330" s="120">
        <f t="shared" si="102"/>
        <v>2696.1</v>
      </c>
    </row>
    <row r="331" spans="1:17" s="2" customFormat="1" ht="39" customHeight="1">
      <c r="A331" s="34"/>
      <c r="B331" s="55" t="s">
        <v>1023</v>
      </c>
      <c r="C331" s="55"/>
      <c r="D331" s="55"/>
      <c r="E331" s="57" t="s">
        <v>716</v>
      </c>
      <c r="F331" s="120">
        <f aca="true" t="shared" si="111" ref="F331:P331">F332+F334+F336+F339</f>
        <v>2586.6</v>
      </c>
      <c r="G331" s="120">
        <f t="shared" si="111"/>
        <v>2586.6</v>
      </c>
      <c r="H331" s="120">
        <f t="shared" si="111"/>
        <v>2098</v>
      </c>
      <c r="I331" s="120">
        <f t="shared" si="111"/>
        <v>0</v>
      </c>
      <c r="J331" s="120">
        <f t="shared" si="111"/>
        <v>0</v>
      </c>
      <c r="K331" s="120">
        <f t="shared" si="111"/>
        <v>109.5</v>
      </c>
      <c r="L331" s="120">
        <f t="shared" si="111"/>
        <v>109.5</v>
      </c>
      <c r="M331" s="120">
        <f t="shared" si="111"/>
        <v>0</v>
      </c>
      <c r="N331" s="120">
        <f t="shared" si="111"/>
        <v>0</v>
      </c>
      <c r="O331" s="120">
        <f t="shared" si="111"/>
        <v>0</v>
      </c>
      <c r="P331" s="120">
        <f t="shared" si="111"/>
        <v>109.5</v>
      </c>
      <c r="Q331" s="120">
        <f t="shared" si="102"/>
        <v>2696.1</v>
      </c>
    </row>
    <row r="332" spans="1:17" s="2" customFormat="1" ht="18.75">
      <c r="A332" s="34"/>
      <c r="B332" s="55" t="s">
        <v>1024</v>
      </c>
      <c r="C332" s="55" t="s">
        <v>312</v>
      </c>
      <c r="D332" s="55"/>
      <c r="E332" s="57" t="s">
        <v>237</v>
      </c>
      <c r="F332" s="120">
        <f aca="true" t="shared" si="112" ref="F332:P332">F333</f>
        <v>2586.6</v>
      </c>
      <c r="G332" s="120">
        <f t="shared" si="112"/>
        <v>2586.6</v>
      </c>
      <c r="H332" s="120">
        <f t="shared" si="112"/>
        <v>2098</v>
      </c>
      <c r="I332" s="120">
        <f t="shared" si="112"/>
        <v>0</v>
      </c>
      <c r="J332" s="120">
        <f t="shared" si="112"/>
        <v>0</v>
      </c>
      <c r="K332" s="120">
        <f t="shared" si="112"/>
        <v>109.5</v>
      </c>
      <c r="L332" s="120">
        <f>L333</f>
        <v>109.5</v>
      </c>
      <c r="M332" s="120">
        <f t="shared" si="112"/>
        <v>0</v>
      </c>
      <c r="N332" s="120">
        <f t="shared" si="112"/>
        <v>0</v>
      </c>
      <c r="O332" s="120">
        <f t="shared" si="112"/>
        <v>0</v>
      </c>
      <c r="P332" s="120">
        <f t="shared" si="112"/>
        <v>109.5</v>
      </c>
      <c r="Q332" s="120">
        <f t="shared" si="102"/>
        <v>2696.1</v>
      </c>
    </row>
    <row r="333" spans="1:17" s="2" customFormat="1" ht="31.5">
      <c r="A333" s="34"/>
      <c r="B333" s="61" t="s">
        <v>1025</v>
      </c>
      <c r="C333" s="61" t="s">
        <v>414</v>
      </c>
      <c r="D333" s="61" t="s">
        <v>309</v>
      </c>
      <c r="E333" s="75" t="s">
        <v>415</v>
      </c>
      <c r="F333" s="126">
        <f>G333+J333</f>
        <v>2586.6</v>
      </c>
      <c r="G333" s="126">
        <v>2586.6</v>
      </c>
      <c r="H333" s="126">
        <v>2098</v>
      </c>
      <c r="I333" s="120"/>
      <c r="J333" s="120"/>
      <c r="K333" s="126">
        <f>M333+P333</f>
        <v>109.5</v>
      </c>
      <c r="L333" s="126">
        <v>109.5</v>
      </c>
      <c r="M333" s="126"/>
      <c r="N333" s="126"/>
      <c r="O333" s="126"/>
      <c r="P333" s="126">
        <v>109.5</v>
      </c>
      <c r="Q333" s="120">
        <f t="shared" si="102"/>
        <v>2696.1</v>
      </c>
    </row>
    <row r="334" spans="1:17" s="2" customFormat="1" ht="18.75" hidden="1">
      <c r="A334" s="34"/>
      <c r="B334" s="55" t="s">
        <v>1026</v>
      </c>
      <c r="C334" s="61"/>
      <c r="D334" s="61"/>
      <c r="E334" s="73" t="s">
        <v>464</v>
      </c>
      <c r="F334" s="120">
        <f aca="true" t="shared" si="113" ref="F334:P334">F335</f>
        <v>0</v>
      </c>
      <c r="G334" s="120">
        <f t="shared" si="113"/>
        <v>0</v>
      </c>
      <c r="H334" s="120">
        <f t="shared" si="113"/>
        <v>0</v>
      </c>
      <c r="I334" s="120">
        <f t="shared" si="113"/>
        <v>0</v>
      </c>
      <c r="J334" s="120">
        <f t="shared" si="113"/>
        <v>0</v>
      </c>
      <c r="K334" s="120">
        <f t="shared" si="113"/>
        <v>0</v>
      </c>
      <c r="L334" s="120">
        <f>L335</f>
        <v>0</v>
      </c>
      <c r="M334" s="120">
        <f t="shared" si="113"/>
        <v>0</v>
      </c>
      <c r="N334" s="120">
        <f t="shared" si="113"/>
        <v>0</v>
      </c>
      <c r="O334" s="120">
        <f t="shared" si="113"/>
        <v>0</v>
      </c>
      <c r="P334" s="120">
        <f t="shared" si="113"/>
        <v>0</v>
      </c>
      <c r="Q334" s="120">
        <f t="shared" si="102"/>
        <v>0</v>
      </c>
    </row>
    <row r="335" spans="1:17" s="2" customFormat="1" ht="18.75" hidden="1">
      <c r="A335" s="34"/>
      <c r="B335" s="61" t="s">
        <v>1051</v>
      </c>
      <c r="C335" s="61" t="s">
        <v>305</v>
      </c>
      <c r="D335" s="61" t="s">
        <v>306</v>
      </c>
      <c r="E335" s="75" t="s">
        <v>923</v>
      </c>
      <c r="F335" s="126"/>
      <c r="G335" s="126"/>
      <c r="H335" s="126"/>
      <c r="I335" s="120"/>
      <c r="J335" s="120"/>
      <c r="K335" s="126">
        <f>M335+P335</f>
        <v>0</v>
      </c>
      <c r="L335" s="126"/>
      <c r="M335" s="126"/>
      <c r="N335" s="126"/>
      <c r="O335" s="126"/>
      <c r="P335" s="126"/>
      <c r="Q335" s="120">
        <f t="shared" si="102"/>
        <v>0</v>
      </c>
    </row>
    <row r="336" spans="1:17" s="2" customFormat="1" ht="18.75" hidden="1">
      <c r="A336" s="34"/>
      <c r="B336" s="55" t="s">
        <v>1076</v>
      </c>
      <c r="C336" s="61"/>
      <c r="D336" s="61"/>
      <c r="E336" s="73" t="s">
        <v>540</v>
      </c>
      <c r="F336" s="120">
        <f aca="true" t="shared" si="114" ref="F336:P336">F338+F337</f>
        <v>0</v>
      </c>
      <c r="G336" s="120">
        <f t="shared" si="114"/>
        <v>0</v>
      </c>
      <c r="H336" s="120">
        <f t="shared" si="114"/>
        <v>0</v>
      </c>
      <c r="I336" s="120">
        <f t="shared" si="114"/>
        <v>0</v>
      </c>
      <c r="J336" s="120">
        <f t="shared" si="114"/>
        <v>0</v>
      </c>
      <c r="K336" s="120">
        <f t="shared" si="114"/>
        <v>0</v>
      </c>
      <c r="L336" s="120">
        <f>L338+L337</f>
        <v>0</v>
      </c>
      <c r="M336" s="120">
        <f t="shared" si="114"/>
        <v>0</v>
      </c>
      <c r="N336" s="120">
        <f t="shared" si="114"/>
        <v>0</v>
      </c>
      <c r="O336" s="120">
        <f t="shared" si="114"/>
        <v>0</v>
      </c>
      <c r="P336" s="120">
        <f t="shared" si="114"/>
        <v>0</v>
      </c>
      <c r="Q336" s="120">
        <f t="shared" si="102"/>
        <v>0</v>
      </c>
    </row>
    <row r="337" spans="1:17" s="2" customFormat="1" ht="31.5" hidden="1">
      <c r="A337" s="34"/>
      <c r="B337" s="61" t="s">
        <v>1044</v>
      </c>
      <c r="C337" s="61" t="s">
        <v>542</v>
      </c>
      <c r="D337" s="61" t="s">
        <v>1247</v>
      </c>
      <c r="E337" s="75" t="s">
        <v>574</v>
      </c>
      <c r="F337" s="126">
        <f>G337+J337</f>
        <v>0</v>
      </c>
      <c r="G337" s="120"/>
      <c r="H337" s="120"/>
      <c r="I337" s="120"/>
      <c r="J337" s="120"/>
      <c r="K337" s="126">
        <f>M337+P337</f>
        <v>0</v>
      </c>
      <c r="L337" s="126"/>
      <c r="M337" s="120"/>
      <c r="N337" s="120"/>
      <c r="O337" s="120"/>
      <c r="P337" s="126"/>
      <c r="Q337" s="120">
        <f t="shared" si="102"/>
        <v>0</v>
      </c>
    </row>
    <row r="338" spans="1:17" s="2" customFormat="1" ht="18.75" hidden="1">
      <c r="A338" s="34"/>
      <c r="B338" s="61" t="s">
        <v>1077</v>
      </c>
      <c r="C338" s="61" t="s">
        <v>917</v>
      </c>
      <c r="D338" s="61" t="s">
        <v>1247</v>
      </c>
      <c r="E338" s="75" t="s">
        <v>916</v>
      </c>
      <c r="F338" s="126">
        <f>G338+J338</f>
        <v>0</v>
      </c>
      <c r="G338" s="126"/>
      <c r="H338" s="126"/>
      <c r="I338" s="120"/>
      <c r="J338" s="120"/>
      <c r="K338" s="126">
        <f>M338+P338</f>
        <v>0</v>
      </c>
      <c r="L338" s="126"/>
      <c r="M338" s="126"/>
      <c r="N338" s="126"/>
      <c r="O338" s="126"/>
      <c r="P338" s="126"/>
      <c r="Q338" s="120">
        <f t="shared" si="102"/>
        <v>0</v>
      </c>
    </row>
    <row r="339" spans="1:17" s="2" customFormat="1" ht="18.75">
      <c r="A339" s="34"/>
      <c r="B339" s="113" t="s">
        <v>1078</v>
      </c>
      <c r="C339" s="113" t="s">
        <v>239</v>
      </c>
      <c r="D339" s="113"/>
      <c r="E339" s="114" t="s">
        <v>996</v>
      </c>
      <c r="F339" s="120">
        <f>F340+F343</f>
        <v>0</v>
      </c>
      <c r="G339" s="120">
        <f aca="true" t="shared" si="115" ref="G339:Q339">G340+G343</f>
        <v>0</v>
      </c>
      <c r="H339" s="120">
        <f t="shared" si="115"/>
        <v>0</v>
      </c>
      <c r="I339" s="120">
        <f t="shared" si="115"/>
        <v>0</v>
      </c>
      <c r="J339" s="120">
        <f t="shared" si="115"/>
        <v>0</v>
      </c>
      <c r="K339" s="120">
        <f t="shared" si="115"/>
        <v>0</v>
      </c>
      <c r="L339" s="120">
        <f t="shared" si="115"/>
        <v>0</v>
      </c>
      <c r="M339" s="120">
        <f t="shared" si="115"/>
        <v>0</v>
      </c>
      <c r="N339" s="120">
        <f t="shared" si="115"/>
        <v>0</v>
      </c>
      <c r="O339" s="120">
        <f t="shared" si="115"/>
        <v>0</v>
      </c>
      <c r="P339" s="120">
        <f t="shared" si="115"/>
        <v>0</v>
      </c>
      <c r="Q339" s="120">
        <f t="shared" si="115"/>
        <v>0</v>
      </c>
    </row>
    <row r="340" spans="1:17" s="2" customFormat="1" ht="18.75" hidden="1">
      <c r="A340" s="34"/>
      <c r="B340" s="113" t="s">
        <v>1079</v>
      </c>
      <c r="C340" s="113" t="s">
        <v>141</v>
      </c>
      <c r="D340" s="113"/>
      <c r="E340" s="114" t="s">
        <v>142</v>
      </c>
      <c r="F340" s="120">
        <f>F341+F342</f>
        <v>0</v>
      </c>
      <c r="G340" s="120">
        <f aca="true" t="shared" si="116" ref="G340:P340">G341+G342</f>
        <v>0</v>
      </c>
      <c r="H340" s="120">
        <f t="shared" si="116"/>
        <v>0</v>
      </c>
      <c r="I340" s="120">
        <f t="shared" si="116"/>
        <v>0</v>
      </c>
      <c r="J340" s="120">
        <f t="shared" si="116"/>
        <v>0</v>
      </c>
      <c r="K340" s="120">
        <f>K341</f>
        <v>0</v>
      </c>
      <c r="L340" s="120">
        <f>L341+L342</f>
        <v>0</v>
      </c>
      <c r="M340" s="120">
        <f t="shared" si="116"/>
        <v>0</v>
      </c>
      <c r="N340" s="120">
        <f t="shared" si="116"/>
        <v>0</v>
      </c>
      <c r="O340" s="120">
        <f t="shared" si="116"/>
        <v>0</v>
      </c>
      <c r="P340" s="120">
        <f t="shared" si="116"/>
        <v>0</v>
      </c>
      <c r="Q340" s="120">
        <f t="shared" si="102"/>
        <v>0</v>
      </c>
    </row>
    <row r="341" spans="1:17" s="2" customFormat="1" ht="18.75" hidden="1">
      <c r="A341" s="34"/>
      <c r="B341" s="58" t="s">
        <v>696</v>
      </c>
      <c r="C341" s="58" t="s">
        <v>261</v>
      </c>
      <c r="D341" s="58" t="s">
        <v>298</v>
      </c>
      <c r="E341" s="67" t="s">
        <v>821</v>
      </c>
      <c r="F341" s="120">
        <f>G341+J341</f>
        <v>0</v>
      </c>
      <c r="G341" s="120"/>
      <c r="H341" s="120"/>
      <c r="I341" s="120"/>
      <c r="J341" s="120"/>
      <c r="K341" s="120">
        <f>K342</f>
        <v>0</v>
      </c>
      <c r="L341" s="126"/>
      <c r="M341" s="120"/>
      <c r="N341" s="120"/>
      <c r="O341" s="120"/>
      <c r="P341" s="126"/>
      <c r="Q341" s="120">
        <f t="shared" si="102"/>
        <v>0</v>
      </c>
    </row>
    <row r="342" spans="1:17" s="2" customFormat="1" ht="31.5" hidden="1">
      <c r="A342" s="34"/>
      <c r="B342" s="61" t="s">
        <v>112</v>
      </c>
      <c r="C342" s="61" t="s">
        <v>1045</v>
      </c>
      <c r="D342" s="61" t="s">
        <v>298</v>
      </c>
      <c r="E342" s="67" t="s">
        <v>877</v>
      </c>
      <c r="F342" s="120">
        <f>G342+J342</f>
        <v>0</v>
      </c>
      <c r="G342" s="126"/>
      <c r="H342" s="126"/>
      <c r="I342" s="126"/>
      <c r="J342" s="126"/>
      <c r="K342" s="120">
        <f>K343</f>
        <v>0</v>
      </c>
      <c r="L342" s="126"/>
      <c r="M342" s="126"/>
      <c r="N342" s="126"/>
      <c r="O342" s="126"/>
      <c r="P342" s="126"/>
      <c r="Q342" s="120">
        <f t="shared" si="102"/>
        <v>0</v>
      </c>
    </row>
    <row r="343" spans="1:17" s="2" customFormat="1" ht="33" customHeight="1">
      <c r="A343" s="34"/>
      <c r="B343" s="55" t="s">
        <v>218</v>
      </c>
      <c r="C343" s="55" t="s">
        <v>130</v>
      </c>
      <c r="D343" s="61"/>
      <c r="E343" s="57" t="s">
        <v>908</v>
      </c>
      <c r="F343" s="120">
        <f aca="true" t="shared" si="117" ref="F343:J344">F344</f>
        <v>0</v>
      </c>
      <c r="G343" s="120">
        <f t="shared" si="117"/>
        <v>0</v>
      </c>
      <c r="H343" s="120">
        <f t="shared" si="117"/>
        <v>0</v>
      </c>
      <c r="I343" s="120">
        <f t="shared" si="117"/>
        <v>0</v>
      </c>
      <c r="J343" s="120">
        <f t="shared" si="117"/>
        <v>0</v>
      </c>
      <c r="K343" s="120">
        <f>K344</f>
        <v>0</v>
      </c>
      <c r="L343" s="120">
        <f aca="true" t="shared" si="118" ref="L343:P344">L344</f>
        <v>0</v>
      </c>
      <c r="M343" s="120">
        <f t="shared" si="118"/>
        <v>0</v>
      </c>
      <c r="N343" s="120">
        <f t="shared" si="118"/>
        <v>0</v>
      </c>
      <c r="O343" s="120">
        <f t="shared" si="118"/>
        <v>0</v>
      </c>
      <c r="P343" s="120">
        <f t="shared" si="118"/>
        <v>0</v>
      </c>
      <c r="Q343" s="120">
        <f t="shared" si="102"/>
        <v>0</v>
      </c>
    </row>
    <row r="344" spans="1:17" s="2" customFormat="1" ht="25.5" customHeight="1">
      <c r="A344" s="34"/>
      <c r="B344" s="61" t="s">
        <v>219</v>
      </c>
      <c r="C344" s="61" t="s">
        <v>684</v>
      </c>
      <c r="D344" s="61"/>
      <c r="E344" s="67" t="s">
        <v>890</v>
      </c>
      <c r="F344" s="126">
        <f t="shared" si="117"/>
        <v>0</v>
      </c>
      <c r="G344" s="126">
        <f t="shared" si="117"/>
        <v>0</v>
      </c>
      <c r="H344" s="126">
        <f t="shared" si="117"/>
        <v>0</v>
      </c>
      <c r="I344" s="126">
        <f t="shared" si="117"/>
        <v>0</v>
      </c>
      <c r="J344" s="126">
        <f t="shared" si="117"/>
        <v>0</v>
      </c>
      <c r="K344" s="126">
        <f>K345</f>
        <v>0</v>
      </c>
      <c r="L344" s="126">
        <f t="shared" si="118"/>
        <v>0</v>
      </c>
      <c r="M344" s="126">
        <f t="shared" si="118"/>
        <v>0</v>
      </c>
      <c r="N344" s="126">
        <f t="shared" si="118"/>
        <v>0</v>
      </c>
      <c r="O344" s="126">
        <f t="shared" si="118"/>
        <v>0</v>
      </c>
      <c r="P344" s="126">
        <f t="shared" si="118"/>
        <v>0</v>
      </c>
      <c r="Q344" s="120">
        <f t="shared" si="102"/>
        <v>0</v>
      </c>
    </row>
    <row r="345" spans="1:17" s="2" customFormat="1" ht="35.25" customHeight="1">
      <c r="A345" s="34"/>
      <c r="B345" s="110" t="s">
        <v>220</v>
      </c>
      <c r="C345" s="61" t="s">
        <v>685</v>
      </c>
      <c r="D345" s="61" t="s">
        <v>298</v>
      </c>
      <c r="E345" s="79" t="s">
        <v>982</v>
      </c>
      <c r="F345" s="126">
        <f>G345+J345</f>
        <v>0</v>
      </c>
      <c r="G345" s="126">
        <v>0</v>
      </c>
      <c r="H345" s="126">
        <v>0</v>
      </c>
      <c r="I345" s="126">
        <v>0</v>
      </c>
      <c r="J345" s="126">
        <v>0</v>
      </c>
      <c r="K345" s="126">
        <f>M345+P345</f>
        <v>0</v>
      </c>
      <c r="L345" s="126">
        <v>0</v>
      </c>
      <c r="M345" s="126">
        <v>0</v>
      </c>
      <c r="N345" s="126">
        <v>0</v>
      </c>
      <c r="O345" s="126">
        <v>0</v>
      </c>
      <c r="P345" s="126">
        <v>0</v>
      </c>
      <c r="Q345" s="120">
        <f t="shared" si="102"/>
        <v>0</v>
      </c>
    </row>
    <row r="346" spans="1:17" s="2" customFormat="1" ht="31.5">
      <c r="A346" s="1"/>
      <c r="B346" s="55" t="s">
        <v>964</v>
      </c>
      <c r="C346" s="55"/>
      <c r="D346" s="55"/>
      <c r="E346" s="57" t="s">
        <v>1191</v>
      </c>
      <c r="F346" s="120">
        <f aca="true" t="shared" si="119" ref="F346:P346">F347</f>
        <v>2507.3</v>
      </c>
      <c r="G346" s="120">
        <f t="shared" si="119"/>
        <v>2507.3</v>
      </c>
      <c r="H346" s="120">
        <f t="shared" si="119"/>
        <v>1866</v>
      </c>
      <c r="I346" s="120">
        <f t="shared" si="119"/>
        <v>0</v>
      </c>
      <c r="J346" s="120">
        <f t="shared" si="119"/>
        <v>0</v>
      </c>
      <c r="K346" s="120">
        <f t="shared" si="119"/>
        <v>1772</v>
      </c>
      <c r="L346" s="120">
        <f>L347</f>
        <v>1772</v>
      </c>
      <c r="M346" s="120">
        <f t="shared" si="119"/>
        <v>0</v>
      </c>
      <c r="N346" s="120">
        <f t="shared" si="119"/>
        <v>0</v>
      </c>
      <c r="O346" s="120">
        <f t="shared" si="119"/>
        <v>0</v>
      </c>
      <c r="P346" s="120">
        <f t="shared" si="119"/>
        <v>1772</v>
      </c>
      <c r="Q346" s="120">
        <f t="shared" si="102"/>
        <v>4279.3</v>
      </c>
    </row>
    <row r="347" spans="1:17" s="2" customFormat="1" ht="31.5">
      <c r="A347" s="1"/>
      <c r="B347" s="55" t="s">
        <v>965</v>
      </c>
      <c r="C347" s="55"/>
      <c r="D347" s="55"/>
      <c r="E347" s="57" t="s">
        <v>1191</v>
      </c>
      <c r="F347" s="120">
        <f>F348+F350+F352</f>
        <v>2507.3</v>
      </c>
      <c r="G347" s="120">
        <f aca="true" t="shared" si="120" ref="G347:Q347">G348+G350+G352</f>
        <v>2507.3</v>
      </c>
      <c r="H347" s="120">
        <f t="shared" si="120"/>
        <v>1866</v>
      </c>
      <c r="I347" s="120">
        <f t="shared" si="120"/>
        <v>0</v>
      </c>
      <c r="J347" s="120">
        <f t="shared" si="120"/>
        <v>0</v>
      </c>
      <c r="K347" s="120">
        <f t="shared" si="120"/>
        <v>1772</v>
      </c>
      <c r="L347" s="120">
        <f t="shared" si="120"/>
        <v>1772</v>
      </c>
      <c r="M347" s="120">
        <f t="shared" si="120"/>
        <v>0</v>
      </c>
      <c r="N347" s="120">
        <f t="shared" si="120"/>
        <v>0</v>
      </c>
      <c r="O347" s="120">
        <f t="shared" si="120"/>
        <v>0</v>
      </c>
      <c r="P347" s="120">
        <f t="shared" si="120"/>
        <v>1772</v>
      </c>
      <c r="Q347" s="120">
        <f t="shared" si="120"/>
        <v>4279.3</v>
      </c>
    </row>
    <row r="348" spans="1:17" s="2" customFormat="1" ht="18.75">
      <c r="A348" s="1"/>
      <c r="B348" s="55" t="s">
        <v>1238</v>
      </c>
      <c r="C348" s="55" t="s">
        <v>312</v>
      </c>
      <c r="D348" s="55"/>
      <c r="E348" s="57" t="s">
        <v>237</v>
      </c>
      <c r="F348" s="120">
        <f aca="true" t="shared" si="121" ref="F348:P348">F349</f>
        <v>2307.8</v>
      </c>
      <c r="G348" s="120">
        <f t="shared" si="121"/>
        <v>2307.8</v>
      </c>
      <c r="H348" s="120">
        <f t="shared" si="121"/>
        <v>1866</v>
      </c>
      <c r="I348" s="120">
        <f t="shared" si="121"/>
        <v>0</v>
      </c>
      <c r="J348" s="120">
        <f t="shared" si="121"/>
        <v>0</v>
      </c>
      <c r="K348" s="120">
        <f t="shared" si="121"/>
        <v>60</v>
      </c>
      <c r="L348" s="120">
        <f>L349</f>
        <v>60</v>
      </c>
      <c r="M348" s="120">
        <f t="shared" si="121"/>
        <v>0</v>
      </c>
      <c r="N348" s="120">
        <f t="shared" si="121"/>
        <v>0</v>
      </c>
      <c r="O348" s="120">
        <f t="shared" si="121"/>
        <v>0</v>
      </c>
      <c r="P348" s="120">
        <f t="shared" si="121"/>
        <v>60</v>
      </c>
      <c r="Q348" s="120">
        <f t="shared" si="102"/>
        <v>2367.8</v>
      </c>
    </row>
    <row r="349" spans="1:17" s="2" customFormat="1" ht="31.5">
      <c r="A349" s="1"/>
      <c r="B349" s="61" t="s">
        <v>966</v>
      </c>
      <c r="C349" s="61" t="s">
        <v>414</v>
      </c>
      <c r="D349" s="61" t="s">
        <v>309</v>
      </c>
      <c r="E349" s="75" t="s">
        <v>415</v>
      </c>
      <c r="F349" s="126">
        <f>G349+J349</f>
        <v>2307.8</v>
      </c>
      <c r="G349" s="126">
        <v>2307.8</v>
      </c>
      <c r="H349" s="126">
        <v>1866</v>
      </c>
      <c r="I349" s="126"/>
      <c r="J349" s="126"/>
      <c r="K349" s="126">
        <f>M349+P349</f>
        <v>60</v>
      </c>
      <c r="L349" s="126">
        <v>60</v>
      </c>
      <c r="M349" s="126"/>
      <c r="N349" s="126"/>
      <c r="O349" s="126"/>
      <c r="P349" s="126">
        <v>60</v>
      </c>
      <c r="Q349" s="120">
        <f t="shared" si="102"/>
        <v>2367.8</v>
      </c>
    </row>
    <row r="350" spans="1:17" s="2" customFormat="1" ht="18.75">
      <c r="A350" s="1"/>
      <c r="B350" s="55" t="s">
        <v>507</v>
      </c>
      <c r="C350" s="55" t="s">
        <v>508</v>
      </c>
      <c r="D350" s="55" t="s">
        <v>647</v>
      </c>
      <c r="E350" s="114" t="s">
        <v>509</v>
      </c>
      <c r="F350" s="120">
        <f aca="true" t="shared" si="122" ref="F350:P350">F351</f>
        <v>0</v>
      </c>
      <c r="G350" s="120">
        <f t="shared" si="122"/>
        <v>0</v>
      </c>
      <c r="H350" s="120">
        <f t="shared" si="122"/>
        <v>0</v>
      </c>
      <c r="I350" s="120">
        <f t="shared" si="122"/>
        <v>0</v>
      </c>
      <c r="J350" s="120">
        <f t="shared" si="122"/>
        <v>0</v>
      </c>
      <c r="K350" s="120">
        <f t="shared" si="122"/>
        <v>1712</v>
      </c>
      <c r="L350" s="120">
        <f t="shared" si="122"/>
        <v>1712</v>
      </c>
      <c r="M350" s="120">
        <f t="shared" si="122"/>
        <v>0</v>
      </c>
      <c r="N350" s="120">
        <f t="shared" si="122"/>
        <v>0</v>
      </c>
      <c r="O350" s="120">
        <f t="shared" si="122"/>
        <v>0</v>
      </c>
      <c r="P350" s="120">
        <f t="shared" si="122"/>
        <v>1712</v>
      </c>
      <c r="Q350" s="120">
        <f t="shared" si="102"/>
        <v>1712</v>
      </c>
    </row>
    <row r="351" spans="1:17" s="2" customFormat="1" ht="31.5">
      <c r="A351" s="1"/>
      <c r="B351" s="110" t="s">
        <v>645</v>
      </c>
      <c r="C351" s="61" t="s">
        <v>646</v>
      </c>
      <c r="D351" s="61" t="s">
        <v>647</v>
      </c>
      <c r="E351" s="111" t="s">
        <v>25</v>
      </c>
      <c r="F351" s="126">
        <f>G351+J351</f>
        <v>0</v>
      </c>
      <c r="G351" s="126"/>
      <c r="H351" s="126"/>
      <c r="I351" s="126"/>
      <c r="J351" s="126"/>
      <c r="K351" s="126">
        <f>M351+P351</f>
        <v>1712</v>
      </c>
      <c r="L351" s="126">
        <v>1712</v>
      </c>
      <c r="M351" s="126"/>
      <c r="N351" s="126"/>
      <c r="O351" s="126"/>
      <c r="P351" s="126">
        <v>1712</v>
      </c>
      <c r="Q351" s="120">
        <f t="shared" si="102"/>
        <v>1712</v>
      </c>
    </row>
    <row r="352" spans="1:17" s="42" customFormat="1" ht="20.25">
      <c r="A352" s="41"/>
      <c r="B352" s="55" t="s">
        <v>1239</v>
      </c>
      <c r="C352" s="55" t="s">
        <v>239</v>
      </c>
      <c r="D352" s="55"/>
      <c r="E352" s="114" t="s">
        <v>996</v>
      </c>
      <c r="F352" s="120">
        <f aca="true" t="shared" si="123" ref="F352:P352">F356+F353</f>
        <v>199.5</v>
      </c>
      <c r="G352" s="120">
        <f t="shared" si="123"/>
        <v>199.5</v>
      </c>
      <c r="H352" s="120">
        <f t="shared" si="123"/>
        <v>0</v>
      </c>
      <c r="I352" s="120">
        <f t="shared" si="123"/>
        <v>0</v>
      </c>
      <c r="J352" s="120">
        <f t="shared" si="123"/>
        <v>0</v>
      </c>
      <c r="K352" s="120">
        <f t="shared" si="123"/>
        <v>0</v>
      </c>
      <c r="L352" s="120">
        <f t="shared" si="123"/>
        <v>0</v>
      </c>
      <c r="M352" s="120">
        <f t="shared" si="123"/>
        <v>0</v>
      </c>
      <c r="N352" s="120">
        <f t="shared" si="123"/>
        <v>0</v>
      </c>
      <c r="O352" s="120">
        <f t="shared" si="123"/>
        <v>0</v>
      </c>
      <c r="P352" s="120">
        <f t="shared" si="123"/>
        <v>0</v>
      </c>
      <c r="Q352" s="120">
        <f t="shared" si="102"/>
        <v>199.5</v>
      </c>
    </row>
    <row r="353" spans="1:17" s="42" customFormat="1" ht="20.25">
      <c r="A353" s="41"/>
      <c r="B353" s="55" t="s">
        <v>506</v>
      </c>
      <c r="C353" s="55" t="s">
        <v>141</v>
      </c>
      <c r="D353" s="55"/>
      <c r="E353" s="114" t="s">
        <v>142</v>
      </c>
      <c r="F353" s="120">
        <f aca="true" t="shared" si="124" ref="F353:P353">F354</f>
        <v>0</v>
      </c>
      <c r="G353" s="120">
        <f t="shared" si="124"/>
        <v>0</v>
      </c>
      <c r="H353" s="120">
        <f t="shared" si="124"/>
        <v>0</v>
      </c>
      <c r="I353" s="120">
        <f t="shared" si="124"/>
        <v>0</v>
      </c>
      <c r="J353" s="120">
        <f t="shared" si="124"/>
        <v>0</v>
      </c>
      <c r="K353" s="120">
        <f t="shared" si="124"/>
        <v>0</v>
      </c>
      <c r="L353" s="120">
        <f t="shared" si="124"/>
        <v>0</v>
      </c>
      <c r="M353" s="120">
        <f t="shared" si="124"/>
        <v>0</v>
      </c>
      <c r="N353" s="120">
        <f t="shared" si="124"/>
        <v>0</v>
      </c>
      <c r="O353" s="120">
        <f t="shared" si="124"/>
        <v>0</v>
      </c>
      <c r="P353" s="120">
        <f t="shared" si="124"/>
        <v>0</v>
      </c>
      <c r="Q353" s="120">
        <f t="shared" si="102"/>
        <v>0</v>
      </c>
    </row>
    <row r="354" spans="1:17" s="42" customFormat="1" ht="20.25" hidden="1">
      <c r="A354" s="41"/>
      <c r="B354" s="61" t="s">
        <v>507</v>
      </c>
      <c r="C354" s="61" t="s">
        <v>508</v>
      </c>
      <c r="D354" s="61" t="s">
        <v>647</v>
      </c>
      <c r="E354" s="59" t="s">
        <v>509</v>
      </c>
      <c r="F354" s="126">
        <f aca="true" t="shared" si="125" ref="F354:P354">F355</f>
        <v>0</v>
      </c>
      <c r="G354" s="126">
        <f t="shared" si="125"/>
        <v>0</v>
      </c>
      <c r="H354" s="126">
        <f t="shared" si="125"/>
        <v>0</v>
      </c>
      <c r="I354" s="126">
        <f t="shared" si="125"/>
        <v>0</v>
      </c>
      <c r="J354" s="126">
        <f t="shared" si="125"/>
        <v>0</v>
      </c>
      <c r="K354" s="126">
        <f t="shared" si="125"/>
        <v>0</v>
      </c>
      <c r="L354" s="126">
        <f>L355</f>
        <v>0</v>
      </c>
      <c r="M354" s="126">
        <f t="shared" si="125"/>
        <v>0</v>
      </c>
      <c r="N354" s="126">
        <f t="shared" si="125"/>
        <v>0</v>
      </c>
      <c r="O354" s="126">
        <f t="shared" si="125"/>
        <v>0</v>
      </c>
      <c r="P354" s="126">
        <f t="shared" si="125"/>
        <v>0</v>
      </c>
      <c r="Q354" s="120">
        <f t="shared" si="102"/>
        <v>0</v>
      </c>
    </row>
    <row r="355" spans="1:17" s="42" customFormat="1" ht="31.5" hidden="1">
      <c r="A355" s="41"/>
      <c r="B355" s="110" t="s">
        <v>645</v>
      </c>
      <c r="C355" s="61" t="s">
        <v>646</v>
      </c>
      <c r="D355" s="61" t="s">
        <v>647</v>
      </c>
      <c r="E355" s="111" t="s">
        <v>25</v>
      </c>
      <c r="F355" s="126">
        <f>G355+J355</f>
        <v>0</v>
      </c>
      <c r="G355" s="120"/>
      <c r="H355" s="120"/>
      <c r="I355" s="120"/>
      <c r="J355" s="120"/>
      <c r="K355" s="126">
        <f>M355+P355</f>
        <v>0</v>
      </c>
      <c r="L355" s="126"/>
      <c r="M355" s="120"/>
      <c r="N355" s="120"/>
      <c r="O355" s="120"/>
      <c r="P355" s="126"/>
      <c r="Q355" s="120">
        <f t="shared" si="102"/>
        <v>0</v>
      </c>
    </row>
    <row r="356" spans="1:17" s="40" customFormat="1" ht="31.5">
      <c r="A356" s="39"/>
      <c r="B356" s="55" t="s">
        <v>1240</v>
      </c>
      <c r="C356" s="55" t="s">
        <v>130</v>
      </c>
      <c r="D356" s="55"/>
      <c r="E356" s="57" t="s">
        <v>131</v>
      </c>
      <c r="F356" s="120">
        <f aca="true" t="shared" si="126" ref="F356:P356">F357</f>
        <v>199.5</v>
      </c>
      <c r="G356" s="120">
        <f t="shared" si="126"/>
        <v>199.5</v>
      </c>
      <c r="H356" s="120">
        <f t="shared" si="126"/>
        <v>0</v>
      </c>
      <c r="I356" s="120">
        <f t="shared" si="126"/>
        <v>0</v>
      </c>
      <c r="J356" s="120">
        <f t="shared" si="126"/>
        <v>0</v>
      </c>
      <c r="K356" s="120">
        <f t="shared" si="126"/>
        <v>0</v>
      </c>
      <c r="L356" s="120">
        <f>L357</f>
        <v>0</v>
      </c>
      <c r="M356" s="120">
        <f t="shared" si="126"/>
        <v>0</v>
      </c>
      <c r="N356" s="120">
        <f t="shared" si="126"/>
        <v>0</v>
      </c>
      <c r="O356" s="120">
        <f t="shared" si="126"/>
        <v>0</v>
      </c>
      <c r="P356" s="120">
        <f t="shared" si="126"/>
        <v>0</v>
      </c>
      <c r="Q356" s="120">
        <f t="shared" si="102"/>
        <v>199.5</v>
      </c>
    </row>
    <row r="357" spans="1:17" s="2" customFormat="1" ht="18.75">
      <c r="A357" s="1"/>
      <c r="B357" s="61" t="s">
        <v>683</v>
      </c>
      <c r="C357" s="61" t="s">
        <v>684</v>
      </c>
      <c r="D357" s="61" t="s">
        <v>298</v>
      </c>
      <c r="E357" s="67" t="s">
        <v>890</v>
      </c>
      <c r="F357" s="126">
        <f aca="true" t="shared" si="127" ref="F357:P357">F358+F361</f>
        <v>199.5</v>
      </c>
      <c r="G357" s="126">
        <f t="shared" si="127"/>
        <v>199.5</v>
      </c>
      <c r="H357" s="126">
        <f t="shared" si="127"/>
        <v>0</v>
      </c>
      <c r="I357" s="126">
        <f t="shared" si="127"/>
        <v>0</v>
      </c>
      <c r="J357" s="126">
        <f t="shared" si="127"/>
        <v>0</v>
      </c>
      <c r="K357" s="126">
        <f t="shared" si="127"/>
        <v>0</v>
      </c>
      <c r="L357" s="126">
        <f>L358+L361</f>
        <v>0</v>
      </c>
      <c r="M357" s="126">
        <f t="shared" si="127"/>
        <v>0</v>
      </c>
      <c r="N357" s="126">
        <f t="shared" si="127"/>
        <v>0</v>
      </c>
      <c r="O357" s="126">
        <f t="shared" si="127"/>
        <v>0</v>
      </c>
      <c r="P357" s="126">
        <f t="shared" si="127"/>
        <v>0</v>
      </c>
      <c r="Q357" s="120">
        <f t="shared" si="102"/>
        <v>199.5</v>
      </c>
    </row>
    <row r="358" spans="1:17" s="2" customFormat="1" ht="31.5">
      <c r="A358" s="1"/>
      <c r="B358" s="110" t="s">
        <v>1003</v>
      </c>
      <c r="C358" s="61" t="s">
        <v>685</v>
      </c>
      <c r="D358" s="61" t="s">
        <v>298</v>
      </c>
      <c r="E358" s="79" t="s">
        <v>982</v>
      </c>
      <c r="F358" s="126">
        <f aca="true" t="shared" si="128" ref="F358:F363">G358+J358</f>
        <v>199.5</v>
      </c>
      <c r="G358" s="126">
        <v>199.5</v>
      </c>
      <c r="H358" s="126"/>
      <c r="I358" s="126"/>
      <c r="J358" s="126"/>
      <c r="K358" s="126">
        <f aca="true" t="shared" si="129" ref="K358:K363">M358+P358</f>
        <v>0</v>
      </c>
      <c r="L358" s="126"/>
      <c r="M358" s="126"/>
      <c r="N358" s="126"/>
      <c r="O358" s="126"/>
      <c r="P358" s="126"/>
      <c r="Q358" s="120">
        <f t="shared" si="102"/>
        <v>199.5</v>
      </c>
    </row>
    <row r="359" spans="1:17" s="2" customFormat="1" ht="18.75" customHeight="1" hidden="1">
      <c r="A359" s="1"/>
      <c r="B359" s="110" t="s">
        <v>967</v>
      </c>
      <c r="C359" s="61" t="s">
        <v>297</v>
      </c>
      <c r="D359" s="61" t="s">
        <v>298</v>
      </c>
      <c r="E359" s="79" t="s">
        <v>299</v>
      </c>
      <c r="F359" s="60">
        <f t="shared" si="128"/>
        <v>0</v>
      </c>
      <c r="G359" s="60"/>
      <c r="H359" s="60"/>
      <c r="I359" s="60"/>
      <c r="J359" s="60"/>
      <c r="K359" s="60">
        <f t="shared" si="129"/>
        <v>0</v>
      </c>
      <c r="L359" s="60"/>
      <c r="M359" s="60"/>
      <c r="N359" s="60"/>
      <c r="O359" s="60"/>
      <c r="P359" s="60"/>
      <c r="Q359" s="120">
        <f t="shared" si="102"/>
        <v>0</v>
      </c>
    </row>
    <row r="360" spans="1:17" s="2" customFormat="1" ht="42.75" customHeight="1" hidden="1">
      <c r="A360" s="1"/>
      <c r="B360" s="110" t="s">
        <v>968</v>
      </c>
      <c r="C360" s="61" t="s">
        <v>817</v>
      </c>
      <c r="D360" s="61" t="s">
        <v>1264</v>
      </c>
      <c r="E360" s="117" t="s">
        <v>861</v>
      </c>
      <c r="F360" s="60">
        <f t="shared" si="128"/>
        <v>0</v>
      </c>
      <c r="G360" s="60"/>
      <c r="H360" s="60"/>
      <c r="I360" s="60"/>
      <c r="J360" s="60"/>
      <c r="K360" s="60">
        <f t="shared" si="129"/>
        <v>0</v>
      </c>
      <c r="L360" s="60"/>
      <c r="M360" s="60"/>
      <c r="N360" s="60"/>
      <c r="O360" s="60"/>
      <c r="P360" s="60"/>
      <c r="Q360" s="120">
        <f t="shared" si="102"/>
        <v>0</v>
      </c>
    </row>
    <row r="361" spans="1:17" s="2" customFormat="1" ht="31.5" hidden="1">
      <c r="A361" s="1"/>
      <c r="B361" s="110" t="s">
        <v>1003</v>
      </c>
      <c r="C361" s="61" t="s">
        <v>685</v>
      </c>
      <c r="D361" s="61" t="s">
        <v>298</v>
      </c>
      <c r="E361" s="79" t="s">
        <v>982</v>
      </c>
      <c r="F361" s="126">
        <f t="shared" si="128"/>
        <v>0</v>
      </c>
      <c r="G361" s="126"/>
      <c r="H361" s="126"/>
      <c r="I361" s="126"/>
      <c r="J361" s="126"/>
      <c r="K361" s="126">
        <f t="shared" si="129"/>
        <v>0</v>
      </c>
      <c r="L361" s="126"/>
      <c r="M361" s="126"/>
      <c r="N361" s="126"/>
      <c r="O361" s="126"/>
      <c r="P361" s="126"/>
      <c r="Q361" s="120">
        <f t="shared" si="102"/>
        <v>0</v>
      </c>
    </row>
    <row r="362" spans="1:17" s="2" customFormat="1" ht="18.75" customHeight="1" hidden="1">
      <c r="A362" s="34"/>
      <c r="B362" s="61" t="s">
        <v>976</v>
      </c>
      <c r="C362" s="61" t="s">
        <v>1246</v>
      </c>
      <c r="D362" s="74" t="s">
        <v>1247</v>
      </c>
      <c r="E362" s="67" t="s">
        <v>359</v>
      </c>
      <c r="F362" s="60">
        <f t="shared" si="128"/>
        <v>0</v>
      </c>
      <c r="G362" s="60"/>
      <c r="H362" s="60"/>
      <c r="I362" s="60"/>
      <c r="J362" s="60"/>
      <c r="K362" s="60">
        <f t="shared" si="129"/>
        <v>0</v>
      </c>
      <c r="L362" s="60"/>
      <c r="M362" s="60"/>
      <c r="N362" s="60"/>
      <c r="O362" s="60"/>
      <c r="P362" s="60"/>
      <c r="Q362" s="120">
        <f t="shared" si="102"/>
        <v>0</v>
      </c>
    </row>
    <row r="363" spans="1:17" s="2" customFormat="1" ht="18.75" customHeight="1" hidden="1">
      <c r="A363" s="34"/>
      <c r="B363" s="61" t="s">
        <v>977</v>
      </c>
      <c r="C363" s="61" t="s">
        <v>297</v>
      </c>
      <c r="D363" s="74" t="s">
        <v>298</v>
      </c>
      <c r="E363" s="67" t="s">
        <v>299</v>
      </c>
      <c r="F363" s="60">
        <f t="shared" si="128"/>
        <v>0</v>
      </c>
      <c r="G363" s="60"/>
      <c r="H363" s="60"/>
      <c r="I363" s="60"/>
      <c r="J363" s="60"/>
      <c r="K363" s="60">
        <f t="shared" si="129"/>
        <v>0</v>
      </c>
      <c r="L363" s="60"/>
      <c r="M363" s="60"/>
      <c r="N363" s="60"/>
      <c r="O363" s="60"/>
      <c r="P363" s="60"/>
      <c r="Q363" s="120">
        <f t="shared" si="102"/>
        <v>0</v>
      </c>
    </row>
    <row r="364" spans="1:17" s="2" customFormat="1" ht="55.5" customHeight="1">
      <c r="A364" s="34"/>
      <c r="B364" s="55" t="s">
        <v>969</v>
      </c>
      <c r="C364" s="56"/>
      <c r="D364" s="98"/>
      <c r="E364" s="73" t="s">
        <v>561</v>
      </c>
      <c r="F364" s="120">
        <f aca="true" t="shared" si="130" ref="F364:P364">F365</f>
        <v>6049.1</v>
      </c>
      <c r="G364" s="120">
        <f t="shared" si="130"/>
        <v>6049.1</v>
      </c>
      <c r="H364" s="120">
        <f t="shared" si="130"/>
        <v>3905.5</v>
      </c>
      <c r="I364" s="120">
        <f t="shared" si="130"/>
        <v>0</v>
      </c>
      <c r="J364" s="120">
        <f t="shared" si="130"/>
        <v>0</v>
      </c>
      <c r="K364" s="120">
        <f t="shared" si="130"/>
        <v>106.4</v>
      </c>
      <c r="L364" s="120">
        <f>L365</f>
        <v>106.4</v>
      </c>
      <c r="M364" s="120">
        <f t="shared" si="130"/>
        <v>0</v>
      </c>
      <c r="N364" s="120">
        <f t="shared" si="130"/>
        <v>0</v>
      </c>
      <c r="O364" s="120">
        <f t="shared" si="130"/>
        <v>0</v>
      </c>
      <c r="P364" s="120">
        <f t="shared" si="130"/>
        <v>106.4</v>
      </c>
      <c r="Q364" s="120">
        <f t="shared" si="102"/>
        <v>6155.5</v>
      </c>
    </row>
    <row r="365" spans="1:17" s="2" customFormat="1" ht="52.5" customHeight="1">
      <c r="A365" s="34"/>
      <c r="B365" s="55" t="s">
        <v>970</v>
      </c>
      <c r="C365" s="56"/>
      <c r="D365" s="98"/>
      <c r="E365" s="73" t="s">
        <v>561</v>
      </c>
      <c r="F365" s="120">
        <f aca="true" t="shared" si="131" ref="F365:P365">F366+F368+F372</f>
        <v>6049.1</v>
      </c>
      <c r="G365" s="120">
        <f t="shared" si="131"/>
        <v>6049.1</v>
      </c>
      <c r="H365" s="120">
        <f t="shared" si="131"/>
        <v>3905.5</v>
      </c>
      <c r="I365" s="120">
        <f t="shared" si="131"/>
        <v>0</v>
      </c>
      <c r="J365" s="120">
        <f t="shared" si="131"/>
        <v>0</v>
      </c>
      <c r="K365" s="120">
        <f t="shared" si="131"/>
        <v>106.4</v>
      </c>
      <c r="L365" s="120">
        <f>L366+L368+L372</f>
        <v>106.4</v>
      </c>
      <c r="M365" s="120">
        <f t="shared" si="131"/>
        <v>0</v>
      </c>
      <c r="N365" s="120">
        <f t="shared" si="131"/>
        <v>0</v>
      </c>
      <c r="O365" s="120">
        <f t="shared" si="131"/>
        <v>0</v>
      </c>
      <c r="P365" s="120">
        <f t="shared" si="131"/>
        <v>106.4</v>
      </c>
      <c r="Q365" s="120">
        <f t="shared" si="102"/>
        <v>6155.5</v>
      </c>
    </row>
    <row r="366" spans="1:17" s="2" customFormat="1" ht="24.75" customHeight="1">
      <c r="A366" s="34"/>
      <c r="B366" s="55" t="s">
        <v>522</v>
      </c>
      <c r="C366" s="56" t="s">
        <v>312</v>
      </c>
      <c r="D366" s="98"/>
      <c r="E366" s="57" t="s">
        <v>237</v>
      </c>
      <c r="F366" s="120">
        <f aca="true" t="shared" si="132" ref="F366:P366">F367</f>
        <v>5049.1</v>
      </c>
      <c r="G366" s="120">
        <f t="shared" si="132"/>
        <v>5049.1</v>
      </c>
      <c r="H366" s="120">
        <f t="shared" si="132"/>
        <v>3905.5</v>
      </c>
      <c r="I366" s="120">
        <f t="shared" si="132"/>
        <v>0</v>
      </c>
      <c r="J366" s="120">
        <f t="shared" si="132"/>
        <v>0</v>
      </c>
      <c r="K366" s="120">
        <f t="shared" si="132"/>
        <v>40</v>
      </c>
      <c r="L366" s="120">
        <f>L367</f>
        <v>40</v>
      </c>
      <c r="M366" s="120">
        <f t="shared" si="132"/>
        <v>0</v>
      </c>
      <c r="N366" s="120">
        <f t="shared" si="132"/>
        <v>0</v>
      </c>
      <c r="O366" s="120">
        <f t="shared" si="132"/>
        <v>0</v>
      </c>
      <c r="P366" s="120">
        <f t="shared" si="132"/>
        <v>40</v>
      </c>
      <c r="Q366" s="120">
        <f t="shared" si="102"/>
        <v>5089.1</v>
      </c>
    </row>
    <row r="367" spans="1:17" s="2" customFormat="1" ht="31.5">
      <c r="A367" s="1"/>
      <c r="B367" s="61" t="s">
        <v>971</v>
      </c>
      <c r="C367" s="61" t="s">
        <v>414</v>
      </c>
      <c r="D367" s="74" t="s">
        <v>309</v>
      </c>
      <c r="E367" s="75" t="s">
        <v>415</v>
      </c>
      <c r="F367" s="126">
        <f>G367+J367</f>
        <v>5049.1</v>
      </c>
      <c r="G367" s="126">
        <v>5049.1</v>
      </c>
      <c r="H367" s="126">
        <v>3905.5</v>
      </c>
      <c r="I367" s="126"/>
      <c r="J367" s="126"/>
      <c r="K367" s="126">
        <f>M367+P367</f>
        <v>40</v>
      </c>
      <c r="L367" s="126">
        <v>40</v>
      </c>
      <c r="M367" s="126"/>
      <c r="N367" s="126"/>
      <c r="O367" s="126"/>
      <c r="P367" s="126">
        <v>40</v>
      </c>
      <c r="Q367" s="120">
        <f t="shared" si="102"/>
        <v>5089.1</v>
      </c>
    </row>
    <row r="368" spans="1:17" s="42" customFormat="1" ht="20.25">
      <c r="A368" s="41"/>
      <c r="B368" s="55" t="s">
        <v>523</v>
      </c>
      <c r="C368" s="55" t="s">
        <v>111</v>
      </c>
      <c r="D368" s="55"/>
      <c r="E368" s="57" t="s">
        <v>49</v>
      </c>
      <c r="F368" s="120">
        <f>F369</f>
        <v>500</v>
      </c>
      <c r="G368" s="120">
        <f>G369</f>
        <v>500</v>
      </c>
      <c r="H368" s="120"/>
      <c r="I368" s="120"/>
      <c r="J368" s="120"/>
      <c r="K368" s="120">
        <f>K369</f>
        <v>0</v>
      </c>
      <c r="L368" s="120"/>
      <c r="M368" s="120"/>
      <c r="N368" s="120"/>
      <c r="O368" s="120"/>
      <c r="P368" s="120"/>
      <c r="Q368" s="120">
        <f t="shared" si="102"/>
        <v>500</v>
      </c>
    </row>
    <row r="369" spans="1:17" s="40" customFormat="1" ht="18.75">
      <c r="A369" s="39"/>
      <c r="B369" s="55" t="s">
        <v>268</v>
      </c>
      <c r="C369" s="55" t="s">
        <v>269</v>
      </c>
      <c r="D369" s="55" t="s">
        <v>300</v>
      </c>
      <c r="E369" s="57" t="s">
        <v>638</v>
      </c>
      <c r="F369" s="120">
        <f>G369+J369</f>
        <v>500</v>
      </c>
      <c r="G369" s="140">
        <v>500</v>
      </c>
      <c r="H369" s="140"/>
      <c r="I369" s="140"/>
      <c r="J369" s="140"/>
      <c r="K369" s="120">
        <f>M369+P369</f>
        <v>0</v>
      </c>
      <c r="L369" s="140"/>
      <c r="M369" s="140"/>
      <c r="N369" s="140"/>
      <c r="O369" s="140"/>
      <c r="P369" s="140"/>
      <c r="Q369" s="120">
        <f t="shared" si="102"/>
        <v>500</v>
      </c>
    </row>
    <row r="370" spans="1:17" s="2" customFormat="1" ht="18.75" customHeight="1" hidden="1">
      <c r="A370" s="1"/>
      <c r="B370" s="61" t="s">
        <v>972</v>
      </c>
      <c r="C370" s="61" t="s">
        <v>40</v>
      </c>
      <c r="D370" s="74"/>
      <c r="E370" s="67"/>
      <c r="F370" s="60"/>
      <c r="G370" s="115"/>
      <c r="H370" s="115"/>
      <c r="I370" s="115"/>
      <c r="J370" s="115"/>
      <c r="K370" s="60"/>
      <c r="L370" s="115"/>
      <c r="M370" s="115"/>
      <c r="N370" s="115"/>
      <c r="O370" s="115"/>
      <c r="P370" s="115"/>
      <c r="Q370" s="120">
        <f t="shared" si="102"/>
        <v>0</v>
      </c>
    </row>
    <row r="371" spans="1:17" s="2" customFormat="1" ht="74.25" customHeight="1" hidden="1">
      <c r="A371" s="1"/>
      <c r="B371" s="61" t="s">
        <v>635</v>
      </c>
      <c r="C371" s="61" t="s">
        <v>16</v>
      </c>
      <c r="D371" s="61" t="s">
        <v>304</v>
      </c>
      <c r="E371" s="35" t="s">
        <v>510</v>
      </c>
      <c r="F371" s="127">
        <f>G371+J371</f>
        <v>0</v>
      </c>
      <c r="G371" s="139"/>
      <c r="H371" s="139"/>
      <c r="I371" s="139"/>
      <c r="J371" s="139"/>
      <c r="K371" s="126">
        <f aca="true" t="shared" si="133" ref="K371:K379">M371+P371</f>
        <v>0</v>
      </c>
      <c r="L371" s="139"/>
      <c r="M371" s="139"/>
      <c r="N371" s="139"/>
      <c r="O371" s="139"/>
      <c r="P371" s="139"/>
      <c r="Q371" s="120">
        <f t="shared" si="102"/>
        <v>0</v>
      </c>
    </row>
    <row r="372" spans="1:17" s="42" customFormat="1" ht="30" customHeight="1">
      <c r="A372" s="41"/>
      <c r="B372" s="55" t="s">
        <v>524</v>
      </c>
      <c r="C372" s="55" t="s">
        <v>525</v>
      </c>
      <c r="D372" s="55"/>
      <c r="E372" s="118" t="s">
        <v>149</v>
      </c>
      <c r="F372" s="129">
        <f>F373</f>
        <v>500</v>
      </c>
      <c r="G372" s="120">
        <f>G373</f>
        <v>500</v>
      </c>
      <c r="H372" s="129">
        <f>H373</f>
        <v>0</v>
      </c>
      <c r="I372" s="129">
        <f>I373</f>
        <v>0</v>
      </c>
      <c r="J372" s="129">
        <f>J373</f>
        <v>0</v>
      </c>
      <c r="K372" s="120">
        <f t="shared" si="133"/>
        <v>66.4</v>
      </c>
      <c r="L372" s="129">
        <f>L373</f>
        <v>66.4</v>
      </c>
      <c r="M372" s="129">
        <f>M373</f>
        <v>0</v>
      </c>
      <c r="N372" s="129">
        <f>N373</f>
        <v>0</v>
      </c>
      <c r="O372" s="129">
        <f>O373</f>
        <v>0</v>
      </c>
      <c r="P372" s="129">
        <f>P373</f>
        <v>66.4</v>
      </c>
      <c r="Q372" s="120">
        <f t="shared" si="102"/>
        <v>566.4</v>
      </c>
    </row>
    <row r="373" spans="1:17" s="2" customFormat="1" ht="60.75" customHeight="1">
      <c r="A373" s="1"/>
      <c r="B373" s="55" t="s">
        <v>150</v>
      </c>
      <c r="C373" s="55" t="s">
        <v>151</v>
      </c>
      <c r="D373" s="55"/>
      <c r="E373" s="73" t="s">
        <v>3</v>
      </c>
      <c r="F373" s="120">
        <f aca="true" t="shared" si="134" ref="F373:F378">G373+J373</f>
        <v>500</v>
      </c>
      <c r="G373" s="140">
        <f aca="true" t="shared" si="135" ref="G373:P373">G374+G375+G376+G377+G378+G379</f>
        <v>500</v>
      </c>
      <c r="H373" s="140">
        <f t="shared" si="135"/>
        <v>0</v>
      </c>
      <c r="I373" s="140">
        <f t="shared" si="135"/>
        <v>0</v>
      </c>
      <c r="J373" s="140">
        <f t="shared" si="135"/>
        <v>0</v>
      </c>
      <c r="K373" s="140">
        <f t="shared" si="135"/>
        <v>66.4</v>
      </c>
      <c r="L373" s="140">
        <f t="shared" si="135"/>
        <v>66.4</v>
      </c>
      <c r="M373" s="140">
        <f t="shared" si="135"/>
        <v>0</v>
      </c>
      <c r="N373" s="140">
        <f t="shared" si="135"/>
        <v>0</v>
      </c>
      <c r="O373" s="140">
        <f t="shared" si="135"/>
        <v>0</v>
      </c>
      <c r="P373" s="140">
        <f t="shared" si="135"/>
        <v>66.4</v>
      </c>
      <c r="Q373" s="120">
        <f t="shared" si="102"/>
        <v>566.4</v>
      </c>
    </row>
    <row r="374" spans="1:17" s="2" customFormat="1" ht="27.75" customHeight="1">
      <c r="A374" s="1"/>
      <c r="B374" s="61" t="s">
        <v>4</v>
      </c>
      <c r="C374" s="61" t="s">
        <v>5</v>
      </c>
      <c r="D374" s="74" t="s">
        <v>304</v>
      </c>
      <c r="E374" s="67" t="s">
        <v>495</v>
      </c>
      <c r="F374" s="126">
        <f t="shared" si="134"/>
        <v>300</v>
      </c>
      <c r="G374" s="139">
        <v>300</v>
      </c>
      <c r="H374" s="139"/>
      <c r="I374" s="139"/>
      <c r="J374" s="139"/>
      <c r="K374" s="126">
        <f t="shared" si="133"/>
        <v>0</v>
      </c>
      <c r="L374" s="139"/>
      <c r="M374" s="139"/>
      <c r="N374" s="139"/>
      <c r="O374" s="139"/>
      <c r="P374" s="139"/>
      <c r="Q374" s="120">
        <f t="shared" si="102"/>
        <v>300</v>
      </c>
    </row>
    <row r="375" spans="1:17" s="2" customFormat="1" ht="69.75" customHeight="1">
      <c r="A375" s="1"/>
      <c r="B375" s="61" t="s">
        <v>4</v>
      </c>
      <c r="C375" s="61" t="s">
        <v>5</v>
      </c>
      <c r="D375" s="74" t="s">
        <v>304</v>
      </c>
      <c r="E375" s="67" t="s">
        <v>45</v>
      </c>
      <c r="F375" s="127">
        <f t="shared" si="134"/>
        <v>200</v>
      </c>
      <c r="G375" s="139">
        <v>200</v>
      </c>
      <c r="H375" s="139"/>
      <c r="I375" s="139"/>
      <c r="J375" s="139"/>
      <c r="K375" s="126">
        <f t="shared" si="133"/>
        <v>0</v>
      </c>
      <c r="L375" s="139"/>
      <c r="M375" s="139"/>
      <c r="N375" s="139"/>
      <c r="O375" s="139"/>
      <c r="P375" s="139"/>
      <c r="Q375" s="120">
        <f>F375+K375</f>
        <v>200</v>
      </c>
    </row>
    <row r="376" spans="1:17" s="2" customFormat="1" ht="24.75" customHeight="1">
      <c r="A376" s="1"/>
      <c r="B376" s="61" t="s">
        <v>4</v>
      </c>
      <c r="C376" s="61" t="s">
        <v>5</v>
      </c>
      <c r="D376" s="74" t="s">
        <v>304</v>
      </c>
      <c r="E376" s="67" t="s">
        <v>546</v>
      </c>
      <c r="F376" s="127">
        <f t="shared" si="134"/>
        <v>0</v>
      </c>
      <c r="G376" s="139"/>
      <c r="H376" s="139"/>
      <c r="I376" s="139"/>
      <c r="J376" s="139"/>
      <c r="K376" s="126">
        <f t="shared" si="133"/>
        <v>0</v>
      </c>
      <c r="L376" s="139"/>
      <c r="M376" s="139"/>
      <c r="N376" s="139"/>
      <c r="O376" s="139"/>
      <c r="P376" s="139"/>
      <c r="Q376" s="120">
        <f>F376+K376</f>
        <v>0</v>
      </c>
    </row>
    <row r="377" spans="1:17" s="2" customFormat="1" ht="42.75" customHeight="1" hidden="1">
      <c r="A377" s="1"/>
      <c r="B377" s="61" t="s">
        <v>4</v>
      </c>
      <c r="C377" s="61" t="s">
        <v>5</v>
      </c>
      <c r="D377" s="61" t="s">
        <v>304</v>
      </c>
      <c r="E377" s="36" t="s">
        <v>521</v>
      </c>
      <c r="F377" s="127">
        <f t="shared" si="134"/>
        <v>0</v>
      </c>
      <c r="G377" s="139"/>
      <c r="H377" s="139"/>
      <c r="I377" s="139"/>
      <c r="J377" s="139"/>
      <c r="K377" s="126">
        <f t="shared" si="133"/>
        <v>0</v>
      </c>
      <c r="L377" s="139"/>
      <c r="M377" s="139"/>
      <c r="N377" s="139"/>
      <c r="O377" s="139"/>
      <c r="P377" s="139"/>
      <c r="Q377" s="120">
        <f>F377+K377</f>
        <v>0</v>
      </c>
    </row>
    <row r="378" spans="1:17" s="2" customFormat="1" ht="61.5" customHeight="1" hidden="1">
      <c r="A378" s="1"/>
      <c r="B378" s="61" t="s">
        <v>4</v>
      </c>
      <c r="C378" s="61" t="s">
        <v>5</v>
      </c>
      <c r="D378" s="61" t="s">
        <v>304</v>
      </c>
      <c r="E378" s="36" t="s">
        <v>814</v>
      </c>
      <c r="F378" s="127">
        <f t="shared" si="134"/>
        <v>0</v>
      </c>
      <c r="G378" s="139"/>
      <c r="H378" s="139"/>
      <c r="I378" s="139"/>
      <c r="J378" s="139"/>
      <c r="K378" s="126">
        <f t="shared" si="133"/>
        <v>0</v>
      </c>
      <c r="L378" s="139"/>
      <c r="M378" s="139"/>
      <c r="N378" s="139"/>
      <c r="O378" s="139"/>
      <c r="P378" s="139"/>
      <c r="Q378" s="120">
        <f>F378+K378</f>
        <v>0</v>
      </c>
    </row>
    <row r="379" spans="1:17" s="2" customFormat="1" ht="117" customHeight="1">
      <c r="A379" s="1"/>
      <c r="B379" s="61" t="s">
        <v>4</v>
      </c>
      <c r="C379" s="61" t="s">
        <v>5</v>
      </c>
      <c r="D379" s="61" t="s">
        <v>304</v>
      </c>
      <c r="E379" s="119" t="s">
        <v>1273</v>
      </c>
      <c r="F379" s="127"/>
      <c r="G379" s="139"/>
      <c r="H379" s="139"/>
      <c r="I379" s="139"/>
      <c r="J379" s="139"/>
      <c r="K379" s="126">
        <f t="shared" si="133"/>
        <v>66.4</v>
      </c>
      <c r="L379" s="139">
        <v>66.4</v>
      </c>
      <c r="M379" s="139"/>
      <c r="N379" s="139"/>
      <c r="O379" s="139"/>
      <c r="P379" s="139">
        <v>66.4</v>
      </c>
      <c r="Q379" s="126">
        <f>F379+K379</f>
        <v>66.4</v>
      </c>
    </row>
    <row r="380" spans="1:17" s="2" customFormat="1" ht="18.75">
      <c r="A380" s="1"/>
      <c r="B380" s="72"/>
      <c r="C380" s="56"/>
      <c r="D380" s="98"/>
      <c r="E380" s="73" t="s">
        <v>1201</v>
      </c>
      <c r="F380" s="120">
        <f aca="true" t="shared" si="136" ref="F380:Q380">F12+F37+F233+F135+F200+F269+F73+F210+F346+F330+F364+F326+F322</f>
        <v>1115663.4000000001</v>
      </c>
      <c r="G380" s="120">
        <f t="shared" si="136"/>
        <v>1115663.4000000001</v>
      </c>
      <c r="H380" s="120">
        <f t="shared" si="136"/>
        <v>338954.3</v>
      </c>
      <c r="I380" s="120">
        <f t="shared" si="136"/>
        <v>45137.6</v>
      </c>
      <c r="J380" s="120">
        <f t="shared" si="136"/>
        <v>0</v>
      </c>
      <c r="K380" s="120">
        <f t="shared" si="136"/>
        <v>130393.29999999999</v>
      </c>
      <c r="L380" s="120">
        <f t="shared" si="136"/>
        <v>112648.9</v>
      </c>
      <c r="M380" s="120">
        <f t="shared" si="136"/>
        <v>17744.4</v>
      </c>
      <c r="N380" s="120">
        <f t="shared" si="136"/>
        <v>649.7</v>
      </c>
      <c r="O380" s="120">
        <f t="shared" si="136"/>
        <v>537.9</v>
      </c>
      <c r="P380" s="120">
        <f t="shared" si="136"/>
        <v>112648.9</v>
      </c>
      <c r="Q380" s="120">
        <f t="shared" si="136"/>
        <v>1246056.7</v>
      </c>
    </row>
    <row r="381" spans="1:17" s="2" customFormat="1" ht="18.75">
      <c r="A381" s="1"/>
      <c r="B381" s="72"/>
      <c r="C381" s="67"/>
      <c r="D381" s="77"/>
      <c r="E381" s="57" t="s">
        <v>1202</v>
      </c>
      <c r="F381" s="121">
        <f aca="true" t="shared" si="137" ref="F381:Q381">F380</f>
        <v>1115663.4000000001</v>
      </c>
      <c r="G381" s="121">
        <f t="shared" si="137"/>
        <v>1115663.4000000001</v>
      </c>
      <c r="H381" s="121">
        <f t="shared" si="137"/>
        <v>338954.3</v>
      </c>
      <c r="I381" s="121">
        <f t="shared" si="137"/>
        <v>45137.6</v>
      </c>
      <c r="J381" s="121">
        <f t="shared" si="137"/>
        <v>0</v>
      </c>
      <c r="K381" s="121">
        <f t="shared" si="137"/>
        <v>130393.29999999999</v>
      </c>
      <c r="L381" s="121">
        <f>L380</f>
        <v>112648.9</v>
      </c>
      <c r="M381" s="121">
        <f t="shared" si="137"/>
        <v>17744.4</v>
      </c>
      <c r="N381" s="121">
        <f t="shared" si="137"/>
        <v>649.7</v>
      </c>
      <c r="O381" s="121">
        <f t="shared" si="137"/>
        <v>537.9</v>
      </c>
      <c r="P381" s="121">
        <f t="shared" si="137"/>
        <v>112648.9</v>
      </c>
      <c r="Q381" s="121">
        <f t="shared" si="137"/>
        <v>1246056.7</v>
      </c>
    </row>
    <row r="382" spans="6:17" ht="12.75"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8"/>
    </row>
    <row r="383" spans="2:17" ht="12.75" hidden="1">
      <c r="B383" s="508"/>
      <c r="C383" s="508"/>
      <c r="D383" s="508"/>
      <c r="E383" s="508"/>
      <c r="F383" s="508"/>
      <c r="G383" s="508"/>
      <c r="H383" s="508"/>
      <c r="I383" s="508"/>
      <c r="J383" s="508"/>
      <c r="K383" s="508"/>
      <c r="L383" s="508"/>
      <c r="M383" s="508"/>
      <c r="N383" s="508"/>
      <c r="O383" s="508"/>
      <c r="P383" s="508"/>
      <c r="Q383" s="508"/>
    </row>
    <row r="384" spans="2:18" ht="18.75">
      <c r="B384" s="512"/>
      <c r="C384" s="512"/>
      <c r="D384" s="512"/>
      <c r="E384" s="512"/>
      <c r="F384" s="512"/>
      <c r="G384" s="512"/>
      <c r="H384" s="512"/>
      <c r="I384" s="512"/>
      <c r="J384" s="512"/>
      <c r="K384" s="512"/>
      <c r="L384" s="512"/>
      <c r="M384" s="512"/>
      <c r="N384" s="512"/>
      <c r="O384" s="512"/>
      <c r="P384" s="512"/>
      <c r="Q384" s="512"/>
      <c r="R384" s="512"/>
    </row>
    <row r="385" spans="2:18" ht="12.75">
      <c r="B385" s="508"/>
      <c r="C385" s="508"/>
      <c r="D385" s="508"/>
      <c r="E385" s="508"/>
      <c r="F385" s="508"/>
      <c r="G385" s="508"/>
      <c r="H385" s="508"/>
      <c r="I385" s="508"/>
      <c r="J385" s="508"/>
      <c r="K385" s="508"/>
      <c r="L385" s="508"/>
      <c r="M385" s="508"/>
      <c r="N385" s="508"/>
      <c r="O385" s="508"/>
      <c r="P385" s="508"/>
      <c r="Q385" s="508"/>
      <c r="R385" s="508"/>
    </row>
    <row r="386" spans="2:17" ht="12.75">
      <c r="B386" s="508"/>
      <c r="C386" s="508"/>
      <c r="D386" s="508"/>
      <c r="E386" s="508"/>
      <c r="F386" s="508"/>
      <c r="G386" s="508"/>
      <c r="H386" s="508"/>
      <c r="I386" s="508"/>
      <c r="J386" s="508"/>
      <c r="K386" s="508"/>
      <c r="L386" s="508"/>
      <c r="M386" s="508"/>
      <c r="N386" s="508"/>
      <c r="O386" s="508"/>
      <c r="P386" s="508"/>
      <c r="Q386" s="508"/>
    </row>
    <row r="395" ht="12.75">
      <c r="F395" s="18"/>
    </row>
  </sheetData>
  <sheetProtection/>
  <mergeCells count="89">
    <mergeCell ref="P8:P10"/>
    <mergeCell ref="N9:N10"/>
    <mergeCell ref="O9:O10"/>
    <mergeCell ref="C107:C109"/>
    <mergeCell ref="D107:D109"/>
    <mergeCell ref="K8:K10"/>
    <mergeCell ref="H8:I8"/>
    <mergeCell ref="J8:J10"/>
    <mergeCell ref="H9:H10"/>
    <mergeCell ref="I9:I10"/>
    <mergeCell ref="B119:B121"/>
    <mergeCell ref="C119:C121"/>
    <mergeCell ref="D119:D121"/>
    <mergeCell ref="B107:B109"/>
    <mergeCell ref="B110:B112"/>
    <mergeCell ref="B113:B115"/>
    <mergeCell ref="B116:B118"/>
    <mergeCell ref="C110:C112"/>
    <mergeCell ref="C113:C115"/>
    <mergeCell ref="C116:C118"/>
    <mergeCell ref="B122:B124"/>
    <mergeCell ref="C122:C124"/>
    <mergeCell ref="D122:D124"/>
    <mergeCell ref="B386:Q386"/>
    <mergeCell ref="B127:B129"/>
    <mergeCell ref="B383:Q383"/>
    <mergeCell ref="C127:C129"/>
    <mergeCell ref="D127:D129"/>
    <mergeCell ref="B384:R384"/>
    <mergeCell ref="B385:R385"/>
    <mergeCell ref="B98:B100"/>
    <mergeCell ref="C98:C100"/>
    <mergeCell ref="D98:D100"/>
    <mergeCell ref="B105:B106"/>
    <mergeCell ref="C105:C106"/>
    <mergeCell ref="D105:D106"/>
    <mergeCell ref="B101:B103"/>
    <mergeCell ref="C101:C103"/>
    <mergeCell ref="D101:D103"/>
    <mergeCell ref="B91:B93"/>
    <mergeCell ref="C91:C93"/>
    <mergeCell ref="D91:D93"/>
    <mergeCell ref="B95:B97"/>
    <mergeCell ref="C95:C97"/>
    <mergeCell ref="D95:D97"/>
    <mergeCell ref="B85:B87"/>
    <mergeCell ref="C85:C87"/>
    <mergeCell ref="D85:D87"/>
    <mergeCell ref="B88:B90"/>
    <mergeCell ref="C88:C90"/>
    <mergeCell ref="D88:D90"/>
    <mergeCell ref="B79:B81"/>
    <mergeCell ref="C79:C81"/>
    <mergeCell ref="D79:D81"/>
    <mergeCell ref="B82:B84"/>
    <mergeCell ref="C82:C84"/>
    <mergeCell ref="D82:D84"/>
    <mergeCell ref="A52:A54"/>
    <mergeCell ref="B52:B54"/>
    <mergeCell ref="C52:C54"/>
    <mergeCell ref="D52:D54"/>
    <mergeCell ref="A56:A58"/>
    <mergeCell ref="B56:B58"/>
    <mergeCell ref="C56:C58"/>
    <mergeCell ref="D56:D58"/>
    <mergeCell ref="A49:A51"/>
    <mergeCell ref="B49:B51"/>
    <mergeCell ref="C49:C51"/>
    <mergeCell ref="D49:D51"/>
    <mergeCell ref="B1:Q1"/>
    <mergeCell ref="B5:Q5"/>
    <mergeCell ref="B7:B10"/>
    <mergeCell ref="C7:C10"/>
    <mergeCell ref="D7:D10"/>
    <mergeCell ref="E7:E10"/>
    <mergeCell ref="F7:J7"/>
    <mergeCell ref="K7:P7"/>
    <mergeCell ref="Q7:Q10"/>
    <mergeCell ref="F8:F10"/>
    <mergeCell ref="D110:D112"/>
    <mergeCell ref="D113:D115"/>
    <mergeCell ref="D116:D118"/>
    <mergeCell ref="P2:Q2"/>
    <mergeCell ref="P3:Q3"/>
    <mergeCell ref="P4:Q4"/>
    <mergeCell ref="G8:G10"/>
    <mergeCell ref="L8:L10"/>
    <mergeCell ref="M8:M10"/>
    <mergeCell ref="N8:O8"/>
  </mergeCells>
  <printOptions/>
  <pageMargins left="0.44" right="0.19" top="0.17" bottom="0.17" header="0.18" footer="0.19"/>
  <pageSetup horizontalDpi="600" verticalDpi="600" orientation="landscape" paperSize="9" scale="50" r:id="rId1"/>
  <rowBreaks count="2" manualBreakCount="2">
    <brk id="60" min="1" max="17" man="1"/>
    <brk id="121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27"/>
  <sheetViews>
    <sheetView view="pageBreakPreview" zoomScale="60" zoomScaleNormal="75" workbookViewId="0" topLeftCell="AC4">
      <selection activeCell="AG14" sqref="AG14"/>
    </sheetView>
  </sheetViews>
  <sheetFormatPr defaultColWidth="9.00390625" defaultRowHeight="12.75"/>
  <cols>
    <col min="2" max="2" width="26.75390625" style="0" customWidth="1"/>
    <col min="3" max="3" width="17.625" style="0" customWidth="1"/>
    <col min="4" max="4" width="21.875" style="0" customWidth="1"/>
    <col min="5" max="5" width="18.00390625" style="0" customWidth="1"/>
    <col min="6" max="7" width="27.25390625" style="0" customWidth="1"/>
    <col min="8" max="8" width="19.25390625" style="0" customWidth="1"/>
    <col min="9" max="9" width="23.875" style="0" customWidth="1"/>
    <col min="10" max="10" width="26.75390625" style="0" customWidth="1"/>
    <col min="11" max="11" width="33.25390625" style="0" customWidth="1"/>
    <col min="12" max="20" width="25.125" style="0" customWidth="1"/>
    <col min="21" max="21" width="27.375" style="0" customWidth="1"/>
    <col min="22" max="22" width="25.125" style="0" customWidth="1"/>
    <col min="23" max="23" width="20.00390625" style="0" customWidth="1"/>
    <col min="24" max="24" width="27.375" style="0" customWidth="1"/>
    <col min="25" max="27" width="25.125" style="0" customWidth="1"/>
    <col min="28" max="30" width="36.625" style="0" customWidth="1"/>
    <col min="31" max="31" width="23.375" style="0" customWidth="1"/>
    <col min="32" max="32" width="28.625" style="0" customWidth="1"/>
    <col min="33" max="33" width="27.125" style="0" customWidth="1"/>
    <col min="34" max="34" width="16.75390625" style="0" customWidth="1"/>
    <col min="35" max="35" width="14.75390625" style="0" customWidth="1"/>
    <col min="36" max="36" width="16.25390625" style="0" customWidth="1"/>
    <col min="37" max="37" width="13.875" style="0" customWidth="1"/>
    <col min="38" max="38" width="18.125" style="0" customWidth="1"/>
    <col min="39" max="39" width="18.375" style="0" customWidth="1"/>
    <col min="40" max="40" width="28.875" style="0" customWidth="1"/>
    <col min="41" max="41" width="14.375" style="0" customWidth="1"/>
    <col min="42" max="42" width="14.75390625" style="0" customWidth="1"/>
    <col min="43" max="43" width="12.625" style="0" customWidth="1"/>
  </cols>
  <sheetData>
    <row r="1" spans="39:44" ht="15" customHeight="1">
      <c r="AM1" s="145"/>
      <c r="AN1" s="145"/>
      <c r="AR1" s="47"/>
    </row>
    <row r="2" spans="10:44" ht="15.75">
      <c r="J2" s="535" t="s">
        <v>361</v>
      </c>
      <c r="K2" s="535"/>
      <c r="AM2" s="564"/>
      <c r="AN2" s="564"/>
      <c r="AR2" s="47"/>
    </row>
    <row r="3" spans="10:44" ht="15.75">
      <c r="J3" s="566" t="s">
        <v>117</v>
      </c>
      <c r="K3" s="566"/>
      <c r="AM3" s="565"/>
      <c r="AN3" s="565"/>
      <c r="AR3" s="47"/>
    </row>
    <row r="4" spans="10:11" ht="15">
      <c r="J4" s="534" t="s">
        <v>615</v>
      </c>
      <c r="K4" s="534"/>
    </row>
    <row r="5" spans="2:42" ht="18.75">
      <c r="B5" s="527" t="s">
        <v>313</v>
      </c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  <c r="AP5" s="527"/>
    </row>
    <row r="6" spans="2:42" ht="16.5" thickBo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53" t="s">
        <v>1090</v>
      </c>
    </row>
    <row r="7" spans="1:42" ht="16.5" customHeight="1" thickBot="1">
      <c r="A7" s="542" t="s">
        <v>288</v>
      </c>
      <c r="B7" s="544" t="s">
        <v>314</v>
      </c>
      <c r="C7" s="559" t="s">
        <v>315</v>
      </c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0"/>
      <c r="AE7" s="560"/>
      <c r="AF7" s="560"/>
      <c r="AG7" s="560"/>
      <c r="AH7" s="560"/>
      <c r="AI7" s="561"/>
      <c r="AJ7" s="559" t="s">
        <v>316</v>
      </c>
      <c r="AK7" s="560"/>
      <c r="AL7" s="560"/>
      <c r="AM7" s="560"/>
      <c r="AN7" s="560"/>
      <c r="AO7" s="560"/>
      <c r="AP7" s="561"/>
    </row>
    <row r="8" spans="1:42" ht="16.5" thickBot="1">
      <c r="A8" s="513"/>
      <c r="B8" s="514"/>
      <c r="C8" s="551" t="s">
        <v>317</v>
      </c>
      <c r="D8" s="552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2"/>
      <c r="AI8" s="562" t="s">
        <v>1087</v>
      </c>
      <c r="AJ8" s="551" t="s">
        <v>317</v>
      </c>
      <c r="AK8" s="552"/>
      <c r="AL8" s="559" t="s">
        <v>318</v>
      </c>
      <c r="AM8" s="560"/>
      <c r="AN8" s="560"/>
      <c r="AO8" s="561"/>
      <c r="AP8" s="567" t="s">
        <v>1087</v>
      </c>
    </row>
    <row r="9" spans="1:42" s="48" customFormat="1" ht="47.25" customHeight="1" thickBot="1">
      <c r="A9" s="543"/>
      <c r="B9" s="545"/>
      <c r="C9" s="553"/>
      <c r="D9" s="554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6"/>
      <c r="V9" s="556"/>
      <c r="W9" s="556"/>
      <c r="X9" s="556"/>
      <c r="Y9" s="556"/>
      <c r="Z9" s="556"/>
      <c r="AA9" s="556"/>
      <c r="AB9" s="556"/>
      <c r="AC9" s="556"/>
      <c r="AD9" s="556"/>
      <c r="AE9" s="556"/>
      <c r="AF9" s="554"/>
      <c r="AG9" s="557" t="s">
        <v>319</v>
      </c>
      <c r="AH9" s="558"/>
      <c r="AI9" s="563"/>
      <c r="AJ9" s="553"/>
      <c r="AK9" s="554"/>
      <c r="AL9" s="559" t="s">
        <v>320</v>
      </c>
      <c r="AM9" s="561"/>
      <c r="AN9" s="559" t="s">
        <v>319</v>
      </c>
      <c r="AO9" s="561"/>
      <c r="AP9" s="562"/>
    </row>
    <row r="10" spans="1:42" s="48" customFormat="1" ht="47.25" customHeight="1" thickBot="1">
      <c r="A10" s="51"/>
      <c r="B10" s="544"/>
      <c r="C10" s="544" t="s">
        <v>321</v>
      </c>
      <c r="D10" s="544" t="s">
        <v>322</v>
      </c>
      <c r="E10" s="544" t="s">
        <v>323</v>
      </c>
      <c r="F10" s="544" t="s">
        <v>324</v>
      </c>
      <c r="G10" s="575" t="s">
        <v>78</v>
      </c>
      <c r="H10" s="552" t="s">
        <v>325</v>
      </c>
      <c r="I10" s="571" t="s">
        <v>326</v>
      </c>
      <c r="J10" s="571" t="s">
        <v>1199</v>
      </c>
      <c r="K10" s="573" t="s">
        <v>1215</v>
      </c>
      <c r="L10" s="544" t="s">
        <v>1216</v>
      </c>
      <c r="M10" s="544" t="s">
        <v>327</v>
      </c>
      <c r="N10" s="544" t="s">
        <v>328</v>
      </c>
      <c r="O10" s="544" t="s">
        <v>329</v>
      </c>
      <c r="P10" s="544" t="s">
        <v>330</v>
      </c>
      <c r="Q10" s="544" t="s">
        <v>341</v>
      </c>
      <c r="R10" s="544" t="s">
        <v>1219</v>
      </c>
      <c r="S10" s="544" t="s">
        <v>667</v>
      </c>
      <c r="T10" s="544" t="s">
        <v>1213</v>
      </c>
      <c r="U10" s="559" t="s">
        <v>342</v>
      </c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1"/>
      <c r="AG10" s="544" t="s">
        <v>364</v>
      </c>
      <c r="AH10" s="544"/>
      <c r="AI10" s="567"/>
      <c r="AJ10" s="569"/>
      <c r="AK10" s="544"/>
      <c r="AL10" s="559" t="s">
        <v>370</v>
      </c>
      <c r="AM10" s="560"/>
      <c r="AN10" s="560"/>
      <c r="AO10" s="561"/>
      <c r="AP10" s="562"/>
    </row>
    <row r="11" spans="1:42" s="48" customFormat="1" ht="235.5" customHeight="1" thickBot="1">
      <c r="A11" s="51"/>
      <c r="B11" s="545"/>
      <c r="C11" s="545"/>
      <c r="D11" s="545"/>
      <c r="E11" s="545"/>
      <c r="F11" s="545"/>
      <c r="G11" s="576"/>
      <c r="H11" s="554"/>
      <c r="I11" s="572"/>
      <c r="J11" s="572"/>
      <c r="K11" s="574"/>
      <c r="L11" s="545"/>
      <c r="M11" s="545"/>
      <c r="N11" s="545"/>
      <c r="O11" s="545"/>
      <c r="P11" s="545"/>
      <c r="Q11" s="545"/>
      <c r="R11" s="545"/>
      <c r="S11" s="545"/>
      <c r="T11" s="545"/>
      <c r="U11" s="122" t="s">
        <v>1217</v>
      </c>
      <c r="V11" s="122" t="s">
        <v>1218</v>
      </c>
      <c r="W11" s="122" t="s">
        <v>1219</v>
      </c>
      <c r="X11" s="122" t="s">
        <v>1260</v>
      </c>
      <c r="Y11" s="122" t="s">
        <v>1261</v>
      </c>
      <c r="Z11" s="122" t="s">
        <v>1262</v>
      </c>
      <c r="AA11" s="57" t="s">
        <v>925</v>
      </c>
      <c r="AB11" s="122" t="s">
        <v>443</v>
      </c>
      <c r="AC11" s="122" t="s">
        <v>440</v>
      </c>
      <c r="AD11" s="122" t="s">
        <v>444</v>
      </c>
      <c r="AE11" s="388" t="s">
        <v>445</v>
      </c>
      <c r="AF11" s="388" t="s">
        <v>446</v>
      </c>
      <c r="AG11" s="545"/>
      <c r="AH11" s="545"/>
      <c r="AI11" s="568"/>
      <c r="AJ11" s="570"/>
      <c r="AK11" s="545"/>
      <c r="AL11" s="123" t="s">
        <v>447</v>
      </c>
      <c r="AM11" s="123" t="s">
        <v>448</v>
      </c>
      <c r="AN11" s="123" t="s">
        <v>402</v>
      </c>
      <c r="AO11" s="389"/>
      <c r="AP11" s="568"/>
    </row>
    <row r="12" spans="1:42" s="48" customFormat="1" ht="16.5" customHeight="1" thickBot="1">
      <c r="A12" s="51">
        <v>1</v>
      </c>
      <c r="B12" s="122">
        <v>2</v>
      </c>
      <c r="C12" s="387">
        <v>3</v>
      </c>
      <c r="D12" s="387">
        <v>4</v>
      </c>
      <c r="E12" s="388">
        <v>6</v>
      </c>
      <c r="F12" s="387">
        <v>7</v>
      </c>
      <c r="G12" s="387">
        <v>8</v>
      </c>
      <c r="H12" s="387">
        <v>9</v>
      </c>
      <c r="I12" s="387">
        <v>10</v>
      </c>
      <c r="J12" s="387">
        <v>11</v>
      </c>
      <c r="K12" s="388">
        <v>12</v>
      </c>
      <c r="L12" s="387">
        <v>13</v>
      </c>
      <c r="M12" s="387">
        <v>14</v>
      </c>
      <c r="N12" s="387">
        <v>15</v>
      </c>
      <c r="O12" s="387">
        <v>16</v>
      </c>
      <c r="P12" s="387">
        <v>17</v>
      </c>
      <c r="Q12" s="387">
        <v>18</v>
      </c>
      <c r="R12" s="387"/>
      <c r="S12" s="387">
        <v>19</v>
      </c>
      <c r="T12" s="387">
        <v>20</v>
      </c>
      <c r="U12" s="388">
        <v>21</v>
      </c>
      <c r="V12" s="388">
        <v>22</v>
      </c>
      <c r="W12" s="388">
        <v>23</v>
      </c>
      <c r="X12" s="388">
        <v>24</v>
      </c>
      <c r="Y12" s="388">
        <v>25</v>
      </c>
      <c r="Z12" s="388">
        <v>26</v>
      </c>
      <c r="AA12" s="388">
        <v>27</v>
      </c>
      <c r="AB12" s="388">
        <v>28</v>
      </c>
      <c r="AC12" s="388">
        <v>29</v>
      </c>
      <c r="AD12" s="388">
        <v>30</v>
      </c>
      <c r="AE12" s="388">
        <v>31</v>
      </c>
      <c r="AF12" s="388">
        <v>32</v>
      </c>
      <c r="AG12" s="388">
        <v>33</v>
      </c>
      <c r="AH12" s="387">
        <v>34</v>
      </c>
      <c r="AI12" s="52">
        <v>35</v>
      </c>
      <c r="AJ12" s="52">
        <v>36</v>
      </c>
      <c r="AK12" s="52">
        <v>37</v>
      </c>
      <c r="AL12" s="52">
        <v>38</v>
      </c>
      <c r="AM12" s="387">
        <v>39</v>
      </c>
      <c r="AN12" s="387">
        <v>40</v>
      </c>
      <c r="AO12" s="387">
        <v>41</v>
      </c>
      <c r="AP12" s="52">
        <v>42</v>
      </c>
    </row>
    <row r="13" spans="1:42" ht="16.5" thickBot="1">
      <c r="A13" s="390"/>
      <c r="B13" s="391"/>
      <c r="C13" s="392"/>
      <c r="D13" s="393"/>
      <c r="E13" s="394"/>
      <c r="F13" s="396"/>
      <c r="G13" s="395"/>
      <c r="H13" s="396"/>
      <c r="I13" s="395"/>
      <c r="J13" s="396"/>
      <c r="K13" s="397"/>
      <c r="L13" s="395"/>
      <c r="M13" s="396"/>
      <c r="N13" s="392"/>
      <c r="O13" s="393"/>
      <c r="P13" s="395"/>
      <c r="Q13" s="396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5"/>
      <c r="AI13" s="494"/>
      <c r="AJ13" s="495"/>
      <c r="AK13" s="495"/>
      <c r="AL13" s="495"/>
      <c r="AM13" s="392"/>
      <c r="AN13" s="393"/>
      <c r="AO13" s="496"/>
      <c r="AP13" s="147"/>
    </row>
    <row r="14" spans="1:43" ht="24.75" customHeight="1" thickBot="1">
      <c r="A14" s="399"/>
      <c r="B14" s="400" t="s">
        <v>403</v>
      </c>
      <c r="C14" s="401">
        <v>49230.4</v>
      </c>
      <c r="D14" s="402"/>
      <c r="E14" s="403">
        <v>125584.3</v>
      </c>
      <c r="F14" s="399">
        <v>85509.8</v>
      </c>
      <c r="G14" s="493">
        <v>8539.4</v>
      </c>
      <c r="H14" s="404"/>
      <c r="I14" s="402"/>
      <c r="J14" s="402"/>
      <c r="K14" s="399"/>
      <c r="L14" s="405"/>
      <c r="M14" s="402"/>
      <c r="N14" s="402"/>
      <c r="O14" s="402"/>
      <c r="P14" s="402"/>
      <c r="Q14" s="406"/>
      <c r="R14" s="407">
        <v>2315</v>
      </c>
      <c r="S14" s="406"/>
      <c r="T14" s="406"/>
      <c r="U14" s="402"/>
      <c r="V14" s="402"/>
      <c r="W14" s="407"/>
      <c r="X14" s="402"/>
      <c r="Y14" s="402"/>
      <c r="Z14" s="402"/>
      <c r="AA14" s="402"/>
      <c r="AB14" s="402"/>
      <c r="AC14" s="402"/>
      <c r="AD14" s="402"/>
      <c r="AE14" s="402"/>
      <c r="AF14" s="402"/>
      <c r="AG14" s="491">
        <v>27837.3</v>
      </c>
      <c r="AH14" s="408"/>
      <c r="AI14" s="409">
        <f>C14+D14+E14+F14+H14+I14+J14+K14+L14+M14+N14+O14+P14+Q14+R14+S14+T14+U14+V14+AG14+AH14+W14+X14+Y14+Z14+AA14+AB14+AC14+AD14+AE14+AF14+G14</f>
        <v>299016.2</v>
      </c>
      <c r="AJ14" s="410"/>
      <c r="AK14" s="410"/>
      <c r="AL14" s="411"/>
      <c r="AM14" s="412"/>
      <c r="AN14" s="412"/>
      <c r="AO14" s="412"/>
      <c r="AP14" s="498">
        <f aca="true" t="shared" si="0" ref="AP14:AP20">AJ14+AK14+AL14+AM14+AN14+AO14</f>
        <v>0</v>
      </c>
      <c r="AQ14" s="499"/>
    </row>
    <row r="15" spans="1:42" ht="21.75" customHeight="1" thickBot="1">
      <c r="A15" s="413"/>
      <c r="B15" s="414" t="s">
        <v>1295</v>
      </c>
      <c r="C15" s="415"/>
      <c r="D15" s="416">
        <v>3304.7</v>
      </c>
      <c r="E15" s="417"/>
      <c r="F15" s="418"/>
      <c r="G15" s="418"/>
      <c r="H15" s="417"/>
      <c r="I15" s="402">
        <v>209419</v>
      </c>
      <c r="J15" s="402">
        <v>5572</v>
      </c>
      <c r="K15" s="399">
        <v>146725.1</v>
      </c>
      <c r="L15" s="490">
        <v>180.8</v>
      </c>
      <c r="M15" s="402">
        <v>1161.4</v>
      </c>
      <c r="N15" s="402">
        <v>3069.4</v>
      </c>
      <c r="O15" s="407">
        <v>3143</v>
      </c>
      <c r="P15" s="402">
        <v>803.2</v>
      </c>
      <c r="Q15" s="406">
        <v>3572.1</v>
      </c>
      <c r="R15" s="406"/>
      <c r="S15" s="406">
        <v>1982.2</v>
      </c>
      <c r="T15" s="406">
        <v>2016.4</v>
      </c>
      <c r="U15" s="419"/>
      <c r="V15" s="419">
        <v>170.1</v>
      </c>
      <c r="W15" s="420"/>
      <c r="X15" s="420"/>
      <c r="Y15" s="420"/>
      <c r="Z15" s="420"/>
      <c r="AA15" s="501">
        <v>50</v>
      </c>
      <c r="AB15" s="420">
        <v>311.1</v>
      </c>
      <c r="AC15" s="420">
        <v>964.9</v>
      </c>
      <c r="AD15" s="501">
        <v>690</v>
      </c>
      <c r="AE15" s="419"/>
      <c r="AF15" s="419"/>
      <c r="AG15" s="421"/>
      <c r="AH15" s="422"/>
      <c r="AI15" s="409">
        <f>C15+D15+E15+F15+H15+I15+J15+K15+L15+M15+N15+O15+P15+Q15+R15+S15+T15+U15+V15+AG15+AH15+W15+X15+Y15+Z15+AA15+AB15+AC15+AD15+AE15+AF15+G15</f>
        <v>383135.4000000001</v>
      </c>
      <c r="AJ15" s="423"/>
      <c r="AK15" s="424"/>
      <c r="AL15" s="424"/>
      <c r="AM15" s="422"/>
      <c r="AN15" s="425">
        <v>66.4</v>
      </c>
      <c r="AO15" s="414"/>
      <c r="AP15" s="500">
        <f t="shared" si="0"/>
        <v>66.4</v>
      </c>
    </row>
    <row r="16" spans="1:42" ht="55.5" customHeight="1" thickBot="1">
      <c r="A16" s="413"/>
      <c r="B16" s="426" t="s">
        <v>1296</v>
      </c>
      <c r="C16" s="404"/>
      <c r="D16" s="404"/>
      <c r="E16" s="404"/>
      <c r="F16" s="404"/>
      <c r="G16" s="404"/>
      <c r="H16" s="404"/>
      <c r="I16" s="404"/>
      <c r="J16" s="404"/>
      <c r="K16" s="404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09">
        <f aca="true" t="shared" si="1" ref="AI16:AI21">C16+D16+E16+F16+H16+I16+J16+K16+L16+M16+N16+O16+P16+Q16+R16+S16+T16+U16+V16+AG16+AH16+W16+X16+Y16+Z16+AA16+AB16+AC16+AD16+AE16+AF16+G16</f>
        <v>0</v>
      </c>
      <c r="AJ16" s="428"/>
      <c r="AK16" s="429"/>
      <c r="AL16" s="429"/>
      <c r="AM16" s="430"/>
      <c r="AN16" s="430"/>
      <c r="AO16" s="431"/>
      <c r="AP16" s="500">
        <f t="shared" si="0"/>
        <v>0</v>
      </c>
    </row>
    <row r="17" spans="1:42" ht="32.25" thickBot="1">
      <c r="A17" s="413"/>
      <c r="B17" s="426" t="s">
        <v>1297</v>
      </c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09">
        <f t="shared" si="1"/>
        <v>0</v>
      </c>
      <c r="AJ17" s="411"/>
      <c r="AK17" s="411"/>
      <c r="AL17" s="411">
        <v>300</v>
      </c>
      <c r="AM17" s="431"/>
      <c r="AN17" s="431"/>
      <c r="AO17" s="431"/>
      <c r="AP17" s="500">
        <f t="shared" si="0"/>
        <v>300</v>
      </c>
    </row>
    <row r="18" spans="1:42" ht="32.25" thickBot="1">
      <c r="A18" s="413"/>
      <c r="B18" s="426" t="s">
        <v>412</v>
      </c>
      <c r="C18" s="413"/>
      <c r="D18" s="413"/>
      <c r="E18" s="413"/>
      <c r="F18" s="413"/>
      <c r="G18" s="413"/>
      <c r="H18" s="399">
        <v>1221.2</v>
      </c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>
        <v>2640.4</v>
      </c>
      <c r="AG18" s="413"/>
      <c r="AH18" s="413"/>
      <c r="AI18" s="409">
        <f t="shared" si="1"/>
        <v>3861.6000000000004</v>
      </c>
      <c r="AJ18" s="411"/>
      <c r="AK18" s="411"/>
      <c r="AL18" s="411"/>
      <c r="AM18" s="431"/>
      <c r="AN18" s="431"/>
      <c r="AO18" s="431"/>
      <c r="AP18" s="500">
        <f t="shared" si="0"/>
        <v>0</v>
      </c>
    </row>
    <row r="19" spans="1:42" ht="55.5" customHeight="1" thickBot="1">
      <c r="A19" s="413"/>
      <c r="B19" s="426" t="s">
        <v>1298</v>
      </c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33">
        <v>350</v>
      </c>
      <c r="AG19" s="413"/>
      <c r="AH19" s="413"/>
      <c r="AI19" s="409">
        <f t="shared" si="1"/>
        <v>350</v>
      </c>
      <c r="AJ19" s="411"/>
      <c r="AK19" s="411"/>
      <c r="AL19" s="411"/>
      <c r="AM19" s="431"/>
      <c r="AN19" s="431"/>
      <c r="AO19" s="431"/>
      <c r="AP19" s="500">
        <f t="shared" si="0"/>
        <v>0</v>
      </c>
    </row>
    <row r="20" spans="1:42" ht="16.5" customHeight="1" hidden="1" thickBot="1">
      <c r="A20" s="413"/>
      <c r="B20" s="431" t="s">
        <v>1299</v>
      </c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34"/>
      <c r="AG20" s="413"/>
      <c r="AH20" s="413"/>
      <c r="AI20" s="409">
        <f t="shared" si="1"/>
        <v>0</v>
      </c>
      <c r="AJ20" s="411"/>
      <c r="AK20" s="411"/>
      <c r="AL20" s="411"/>
      <c r="AM20" s="431"/>
      <c r="AN20" s="431"/>
      <c r="AO20" s="431"/>
      <c r="AP20" s="497">
        <f t="shared" si="0"/>
        <v>0</v>
      </c>
    </row>
    <row r="21" spans="1:42" ht="55.5" customHeight="1" thickBot="1">
      <c r="A21" s="435"/>
      <c r="B21" s="426" t="s">
        <v>1300</v>
      </c>
      <c r="C21" s="413"/>
      <c r="D21" s="413"/>
      <c r="E21" s="436"/>
      <c r="F21" s="436"/>
      <c r="G21" s="436"/>
      <c r="H21" s="399">
        <v>6695.9</v>
      </c>
      <c r="I21" s="413"/>
      <c r="J21" s="413"/>
      <c r="K21" s="436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399"/>
      <c r="AG21" s="413"/>
      <c r="AH21" s="413"/>
      <c r="AI21" s="409">
        <f t="shared" si="1"/>
        <v>6695.9</v>
      </c>
      <c r="AJ21" s="411"/>
      <c r="AK21" s="411"/>
      <c r="AL21" s="411"/>
      <c r="AM21" s="431"/>
      <c r="AN21" s="431"/>
      <c r="AO21" s="431"/>
      <c r="AP21" s="432"/>
    </row>
    <row r="22" spans="1:42" ht="16.5" customHeight="1" hidden="1" thickBot="1">
      <c r="A22" s="435"/>
      <c r="B22" s="437" t="s">
        <v>1301</v>
      </c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9"/>
      <c r="AG22" s="438"/>
      <c r="AH22" s="438"/>
      <c r="AI22" s="440">
        <f>C22+D22+E22+F22+H22+I22+J22+K22+L22+M22+N22+O22+P22+Q22+U22+V22+AG22+AH22+W22+X22+Y22+Z22+AA22+AB22+AC22+AD22+AE22+AF22</f>
        <v>0</v>
      </c>
      <c r="AJ22" s="441"/>
      <c r="AK22" s="442"/>
      <c r="AL22" s="442"/>
      <c r="AM22" s="443"/>
      <c r="AN22" s="443"/>
      <c r="AO22" s="443"/>
      <c r="AP22" s="409">
        <f>AJ22+AK22+AL22+AM22+AN22+AO22</f>
        <v>0</v>
      </c>
    </row>
    <row r="23" spans="1:42" ht="16.5" thickBot="1">
      <c r="A23" s="444"/>
      <c r="B23" s="445" t="s">
        <v>1087</v>
      </c>
      <c r="C23" s="446">
        <f aca="true" t="shared" si="2" ref="C23:AI23">C14+C15+C16+C17+C18+C19+C20+C21+C22</f>
        <v>49230.4</v>
      </c>
      <c r="D23" s="446">
        <f t="shared" si="2"/>
        <v>3304.7</v>
      </c>
      <c r="E23" s="446">
        <f t="shared" si="2"/>
        <v>125584.3</v>
      </c>
      <c r="F23" s="446">
        <f t="shared" si="2"/>
        <v>85509.8</v>
      </c>
      <c r="G23" s="446">
        <f t="shared" si="2"/>
        <v>8539.4</v>
      </c>
      <c r="H23" s="446">
        <f t="shared" si="2"/>
        <v>7917.099999999999</v>
      </c>
      <c r="I23" s="446">
        <f t="shared" si="2"/>
        <v>209419</v>
      </c>
      <c r="J23" s="446">
        <f t="shared" si="2"/>
        <v>5572</v>
      </c>
      <c r="K23" s="446">
        <f t="shared" si="2"/>
        <v>146725.1</v>
      </c>
      <c r="L23" s="446">
        <f t="shared" si="2"/>
        <v>180.8</v>
      </c>
      <c r="M23" s="446">
        <f t="shared" si="2"/>
        <v>1161.4</v>
      </c>
      <c r="N23" s="446">
        <f t="shared" si="2"/>
        <v>3069.4</v>
      </c>
      <c r="O23" s="446">
        <f t="shared" si="2"/>
        <v>3143</v>
      </c>
      <c r="P23" s="446">
        <f t="shared" si="2"/>
        <v>803.2</v>
      </c>
      <c r="Q23" s="446">
        <f t="shared" si="2"/>
        <v>3572.1</v>
      </c>
      <c r="R23" s="446">
        <f t="shared" si="2"/>
        <v>2315</v>
      </c>
      <c r="S23" s="446">
        <f t="shared" si="2"/>
        <v>1982.2</v>
      </c>
      <c r="T23" s="446">
        <f t="shared" si="2"/>
        <v>2016.4</v>
      </c>
      <c r="U23" s="446">
        <f t="shared" si="2"/>
        <v>0</v>
      </c>
      <c r="V23" s="446">
        <f t="shared" si="2"/>
        <v>170.1</v>
      </c>
      <c r="W23" s="446">
        <f t="shared" si="2"/>
        <v>0</v>
      </c>
      <c r="X23" s="446">
        <f t="shared" si="2"/>
        <v>0</v>
      </c>
      <c r="Y23" s="446">
        <f t="shared" si="2"/>
        <v>0</v>
      </c>
      <c r="Z23" s="446">
        <f t="shared" si="2"/>
        <v>0</v>
      </c>
      <c r="AA23" s="446">
        <f t="shared" si="2"/>
        <v>50</v>
      </c>
      <c r="AB23" s="446">
        <f t="shared" si="2"/>
        <v>311.1</v>
      </c>
      <c r="AC23" s="446">
        <f t="shared" si="2"/>
        <v>964.9</v>
      </c>
      <c r="AD23" s="446">
        <f t="shared" si="2"/>
        <v>690</v>
      </c>
      <c r="AE23" s="446">
        <f t="shared" si="2"/>
        <v>0</v>
      </c>
      <c r="AF23" s="446">
        <f t="shared" si="2"/>
        <v>2990.4</v>
      </c>
      <c r="AG23" s="446">
        <f t="shared" si="2"/>
        <v>27837.3</v>
      </c>
      <c r="AH23" s="446">
        <f t="shared" si="2"/>
        <v>0</v>
      </c>
      <c r="AI23" s="446">
        <f t="shared" si="2"/>
        <v>693059.1000000001</v>
      </c>
      <c r="AJ23" s="447">
        <f aca="true" t="shared" si="3" ref="AJ23:AP23">AJ14+AJ15+AJ16+AJ17+AJ18+AJ19+AJ20</f>
        <v>0</v>
      </c>
      <c r="AK23" s="447">
        <f t="shared" si="3"/>
        <v>0</v>
      </c>
      <c r="AL23" s="447">
        <f t="shared" si="3"/>
        <v>300</v>
      </c>
      <c r="AM23" s="447">
        <f t="shared" si="3"/>
        <v>0</v>
      </c>
      <c r="AN23" s="447">
        <f t="shared" si="3"/>
        <v>66.4</v>
      </c>
      <c r="AO23" s="447">
        <f t="shared" si="3"/>
        <v>0</v>
      </c>
      <c r="AP23" s="447">
        <f t="shared" si="3"/>
        <v>366.4</v>
      </c>
    </row>
    <row r="26" spans="1:40" ht="12.75">
      <c r="A26" s="565" t="s">
        <v>393</v>
      </c>
      <c r="B26" s="565"/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</row>
    <row r="27" spans="1:39" ht="12.75">
      <c r="A27" s="565" t="s">
        <v>394</v>
      </c>
      <c r="B27" s="565"/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  <c r="AH27" s="565"/>
      <c r="AI27" s="565"/>
      <c r="AJ27" s="565"/>
      <c r="AK27" s="565"/>
      <c r="AL27" s="565"/>
      <c r="AM27" s="565"/>
    </row>
  </sheetData>
  <mergeCells count="48">
    <mergeCell ref="R10:R11"/>
    <mergeCell ref="A26:AN26"/>
    <mergeCell ref="A27:AM27"/>
    <mergeCell ref="U10:AF10"/>
    <mergeCell ref="AG10:AG11"/>
    <mergeCell ref="AH10:AH11"/>
    <mergeCell ref="AI10:AI11"/>
    <mergeCell ref="N10:N11"/>
    <mergeCell ref="O10:O11"/>
    <mergeCell ref="P10:P11"/>
    <mergeCell ref="F10:F11"/>
    <mergeCell ref="Q10:Q11"/>
    <mergeCell ref="K10:K11"/>
    <mergeCell ref="L10:L11"/>
    <mergeCell ref="M10:M11"/>
    <mergeCell ref="G10:G11"/>
    <mergeCell ref="C10:C11"/>
    <mergeCell ref="D10:D11"/>
    <mergeCell ref="AJ8:AK9"/>
    <mergeCell ref="AJ10:AJ11"/>
    <mergeCell ref="AK10:AK11"/>
    <mergeCell ref="S10:S11"/>
    <mergeCell ref="E10:E11"/>
    <mergeCell ref="H10:H11"/>
    <mergeCell ref="I10:I11"/>
    <mergeCell ref="J10:J11"/>
    <mergeCell ref="AL8:AO8"/>
    <mergeCell ref="AP8:AP11"/>
    <mergeCell ref="AL9:AM9"/>
    <mergeCell ref="AN9:AO9"/>
    <mergeCell ref="AL10:AO10"/>
    <mergeCell ref="AJ7:AP7"/>
    <mergeCell ref="AM2:AN2"/>
    <mergeCell ref="AM3:AN3"/>
    <mergeCell ref="J2:K2"/>
    <mergeCell ref="J3:K3"/>
    <mergeCell ref="J4:K4"/>
    <mergeCell ref="B5:AP5"/>
    <mergeCell ref="T10:T11"/>
    <mergeCell ref="A7:A9"/>
    <mergeCell ref="B7:B9"/>
    <mergeCell ref="C8:D9"/>
    <mergeCell ref="E8:AH8"/>
    <mergeCell ref="E9:AF9"/>
    <mergeCell ref="AG9:AH9"/>
    <mergeCell ref="C7:AI7"/>
    <mergeCell ref="AI8:AI9"/>
    <mergeCell ref="B10:B11"/>
  </mergeCells>
  <printOptions/>
  <pageMargins left="0.59" right="0.36" top="1" bottom="0.51" header="0.5" footer="0.5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1"/>
  <sheetViews>
    <sheetView view="pageBreakPreview" zoomScale="75" zoomScaleNormal="75" zoomScaleSheetLayoutView="75" workbookViewId="0" topLeftCell="B376">
      <selection activeCell="I287" sqref="I287"/>
    </sheetView>
  </sheetViews>
  <sheetFormatPr defaultColWidth="9.00390625" defaultRowHeight="12.75"/>
  <cols>
    <col min="1" max="1" width="0" style="179" hidden="1" customWidth="1"/>
    <col min="2" max="3" width="15.125" style="179" customWidth="1"/>
    <col min="4" max="4" width="9.875" style="179" customWidth="1"/>
    <col min="5" max="5" width="27.00390625" style="180" customWidth="1"/>
    <col min="6" max="6" width="36.875" style="179" customWidth="1"/>
    <col min="7" max="7" width="18.375" style="179" customWidth="1"/>
    <col min="8" max="9" width="13.375" style="180" customWidth="1"/>
    <col min="10" max="10" width="16.625" style="182" customWidth="1"/>
    <col min="11" max="16384" width="9.125" style="179" customWidth="1"/>
  </cols>
  <sheetData>
    <row r="1" spans="8:9" ht="12.75">
      <c r="H1" s="181"/>
      <c r="I1" s="181"/>
    </row>
    <row r="4" spans="8:10" ht="15" customHeight="1">
      <c r="H4" s="145"/>
      <c r="I4" s="535" t="s">
        <v>1274</v>
      </c>
      <c r="J4" s="535"/>
    </row>
    <row r="5" spans="8:10" ht="15.75">
      <c r="H5" s="183"/>
      <c r="I5" s="522" t="s">
        <v>117</v>
      </c>
      <c r="J5" s="522"/>
    </row>
    <row r="6" spans="8:10" ht="15.75">
      <c r="H6" s="178"/>
      <c r="I6" s="531" t="s">
        <v>615</v>
      </c>
      <c r="J6" s="531"/>
    </row>
    <row r="7" spans="8:10" ht="12.75">
      <c r="H7" s="184"/>
      <c r="I7" s="184"/>
      <c r="J7" s="184"/>
    </row>
    <row r="8" spans="2:9" ht="18.75">
      <c r="B8" s="185"/>
      <c r="C8" s="185"/>
      <c r="D8" s="185"/>
      <c r="E8" s="186"/>
      <c r="F8" s="186" t="s">
        <v>1275</v>
      </c>
      <c r="G8" s="186"/>
      <c r="H8" s="187"/>
      <c r="I8" s="187"/>
    </row>
    <row r="9" spans="2:10" ht="13.5" thickBot="1">
      <c r="B9" s="595"/>
      <c r="C9" s="595"/>
      <c r="D9" s="595"/>
      <c r="E9" s="596"/>
      <c r="F9" s="596"/>
      <c r="G9" s="188"/>
      <c r="H9" s="187"/>
      <c r="I9" s="187"/>
      <c r="J9" s="189" t="s">
        <v>1090</v>
      </c>
    </row>
    <row r="10" spans="2:10" ht="48.75" customHeight="1">
      <c r="B10" s="580" t="s">
        <v>86</v>
      </c>
      <c r="C10" s="583" t="s">
        <v>88</v>
      </c>
      <c r="D10" s="580" t="s">
        <v>87</v>
      </c>
      <c r="E10" s="586" t="s">
        <v>1200</v>
      </c>
      <c r="F10" s="589" t="s">
        <v>1276</v>
      </c>
      <c r="G10" s="589" t="s">
        <v>1277</v>
      </c>
      <c r="H10" s="592" t="s">
        <v>1278</v>
      </c>
      <c r="I10" s="592" t="s">
        <v>1279</v>
      </c>
      <c r="J10" s="577" t="s">
        <v>1280</v>
      </c>
    </row>
    <row r="11" spans="2:10" ht="12.75">
      <c r="B11" s="581"/>
      <c r="C11" s="584"/>
      <c r="D11" s="581"/>
      <c r="E11" s="587"/>
      <c r="F11" s="590"/>
      <c r="G11" s="590"/>
      <c r="H11" s="593"/>
      <c r="I11" s="593"/>
      <c r="J11" s="578"/>
    </row>
    <row r="12" spans="2:10" ht="12.75">
      <c r="B12" s="581"/>
      <c r="C12" s="584"/>
      <c r="D12" s="581"/>
      <c r="E12" s="587"/>
      <c r="F12" s="590"/>
      <c r="G12" s="590"/>
      <c r="H12" s="593"/>
      <c r="I12" s="593"/>
      <c r="J12" s="578"/>
    </row>
    <row r="13" spans="2:10" ht="58.5" customHeight="1" thickBot="1">
      <c r="B13" s="582"/>
      <c r="C13" s="585"/>
      <c r="D13" s="582"/>
      <c r="E13" s="588"/>
      <c r="F13" s="591"/>
      <c r="G13" s="591"/>
      <c r="H13" s="594"/>
      <c r="I13" s="594"/>
      <c r="J13" s="579"/>
    </row>
    <row r="14" spans="2:10" ht="12.75" customHeight="1" thickBot="1">
      <c r="B14" s="193">
        <v>1</v>
      </c>
      <c r="C14" s="194">
        <v>2</v>
      </c>
      <c r="D14" s="194">
        <v>3</v>
      </c>
      <c r="E14" s="195">
        <v>4</v>
      </c>
      <c r="F14" s="190">
        <v>5</v>
      </c>
      <c r="G14" s="196">
        <v>6</v>
      </c>
      <c r="H14" s="197">
        <v>7</v>
      </c>
      <c r="I14" s="198">
        <v>8</v>
      </c>
      <c r="J14" s="199">
        <v>9</v>
      </c>
    </row>
    <row r="15" spans="2:10" ht="125.25" customHeight="1" hidden="1" thickBot="1">
      <c r="B15" s="200">
        <v>114040</v>
      </c>
      <c r="C15" s="201"/>
      <c r="D15" s="201"/>
      <c r="E15" s="201" t="s">
        <v>1281</v>
      </c>
      <c r="F15" s="202" t="s">
        <v>1282</v>
      </c>
      <c r="G15" s="203"/>
      <c r="H15" s="204">
        <v>39.9</v>
      </c>
      <c r="I15" s="204"/>
      <c r="J15" s="205">
        <v>39.9</v>
      </c>
    </row>
    <row r="16" spans="2:10" ht="69.75" customHeight="1" hidden="1" thickBot="1">
      <c r="B16" s="200">
        <v>117130</v>
      </c>
      <c r="C16" s="201"/>
      <c r="D16" s="201"/>
      <c r="E16" s="206" t="s">
        <v>1281</v>
      </c>
      <c r="F16" s="207" t="s">
        <v>400</v>
      </c>
      <c r="G16" s="208"/>
      <c r="H16" s="204">
        <v>290</v>
      </c>
      <c r="I16" s="204"/>
      <c r="J16" s="205">
        <v>290</v>
      </c>
    </row>
    <row r="17" spans="2:10" ht="45" customHeight="1" hidden="1" thickBot="1">
      <c r="B17" s="200">
        <v>117350</v>
      </c>
      <c r="C17" s="201"/>
      <c r="D17" s="201"/>
      <c r="E17" s="206" t="s">
        <v>1281</v>
      </c>
      <c r="F17" s="207" t="s">
        <v>401</v>
      </c>
      <c r="G17" s="208"/>
      <c r="H17" s="204">
        <v>263</v>
      </c>
      <c r="I17" s="204"/>
      <c r="J17" s="205">
        <v>263</v>
      </c>
    </row>
    <row r="18" spans="2:10" ht="13.5" customHeight="1" hidden="1" thickBot="1">
      <c r="B18" s="200"/>
      <c r="C18" s="201"/>
      <c r="D18" s="201"/>
      <c r="E18" s="209"/>
      <c r="F18" s="210" t="s">
        <v>336</v>
      </c>
      <c r="G18" s="211"/>
      <c r="H18" s="212">
        <v>2121</v>
      </c>
      <c r="I18" s="212"/>
      <c r="J18" s="212">
        <v>2121</v>
      </c>
    </row>
    <row r="19" spans="2:10" ht="39" customHeight="1" hidden="1" thickBot="1">
      <c r="B19" s="200"/>
      <c r="C19" s="201"/>
      <c r="D19" s="201"/>
      <c r="E19" s="209" t="s">
        <v>337</v>
      </c>
      <c r="F19" s="213" t="s">
        <v>338</v>
      </c>
      <c r="G19" s="214"/>
      <c r="H19" s="212"/>
      <c r="I19" s="212"/>
      <c r="J19" s="212"/>
    </row>
    <row r="20" spans="2:10" ht="26.25" customHeight="1" hidden="1" thickBot="1">
      <c r="B20" s="200">
        <v>611010</v>
      </c>
      <c r="C20" s="201"/>
      <c r="D20" s="201"/>
      <c r="E20" s="206" t="s">
        <v>337</v>
      </c>
      <c r="F20" s="202" t="s">
        <v>1268</v>
      </c>
      <c r="G20" s="203"/>
      <c r="H20" s="215">
        <v>37.05</v>
      </c>
      <c r="I20" s="215"/>
      <c r="J20" s="215">
        <v>37.05</v>
      </c>
    </row>
    <row r="21" spans="2:10" ht="39" customHeight="1" hidden="1" thickBot="1">
      <c r="B21" s="200">
        <v>611010</v>
      </c>
      <c r="C21" s="201"/>
      <c r="D21" s="201"/>
      <c r="E21" s="206" t="s">
        <v>337</v>
      </c>
      <c r="F21" s="202" t="s">
        <v>1269</v>
      </c>
      <c r="G21" s="203"/>
      <c r="H21" s="204">
        <v>127</v>
      </c>
      <c r="I21" s="204"/>
      <c r="J21" s="204">
        <v>127</v>
      </c>
    </row>
    <row r="22" spans="2:10" ht="26.25" customHeight="1" hidden="1" thickBot="1">
      <c r="B22" s="200">
        <v>611020</v>
      </c>
      <c r="C22" s="201"/>
      <c r="D22" s="201"/>
      <c r="E22" s="206" t="s">
        <v>337</v>
      </c>
      <c r="F22" s="202" t="s">
        <v>1270</v>
      </c>
      <c r="G22" s="203"/>
      <c r="H22" s="215">
        <v>37.05</v>
      </c>
      <c r="I22" s="215"/>
      <c r="J22" s="215">
        <v>37.05</v>
      </c>
    </row>
    <row r="23" spans="2:10" ht="13.5" customHeight="1" hidden="1" thickBot="1">
      <c r="B23" s="200">
        <v>611020</v>
      </c>
      <c r="C23" s="201"/>
      <c r="D23" s="201"/>
      <c r="E23" s="206" t="s">
        <v>337</v>
      </c>
      <c r="F23" s="202" t="s">
        <v>1271</v>
      </c>
      <c r="G23" s="203"/>
      <c r="H23" s="215">
        <v>15.9</v>
      </c>
      <c r="I23" s="215"/>
      <c r="J23" s="215">
        <v>15.9</v>
      </c>
    </row>
    <row r="24" spans="2:10" ht="42.75" customHeight="1" hidden="1" thickBot="1">
      <c r="B24" s="200">
        <v>611020</v>
      </c>
      <c r="C24" s="201"/>
      <c r="D24" s="201"/>
      <c r="E24" s="206" t="s">
        <v>337</v>
      </c>
      <c r="F24" s="202" t="s">
        <v>1272</v>
      </c>
      <c r="G24" s="203"/>
      <c r="H24" s="204">
        <v>52.3</v>
      </c>
      <c r="I24" s="204"/>
      <c r="J24" s="204">
        <v>52.3</v>
      </c>
    </row>
    <row r="25" spans="2:10" ht="66" customHeight="1" hidden="1" thickBot="1">
      <c r="B25" s="200">
        <v>611020</v>
      </c>
      <c r="C25" s="201"/>
      <c r="D25" s="201"/>
      <c r="E25" s="206" t="s">
        <v>337</v>
      </c>
      <c r="F25" s="202" t="s">
        <v>233</v>
      </c>
      <c r="G25" s="203"/>
      <c r="H25" s="204">
        <v>1333.5</v>
      </c>
      <c r="I25" s="204"/>
      <c r="J25" s="204">
        <v>1333.5</v>
      </c>
    </row>
    <row r="26" spans="2:10" ht="42.75" customHeight="1" hidden="1" thickBot="1">
      <c r="B26" s="200">
        <v>611020</v>
      </c>
      <c r="C26" s="201"/>
      <c r="D26" s="201"/>
      <c r="E26" s="206" t="s">
        <v>337</v>
      </c>
      <c r="F26" s="202" t="s">
        <v>234</v>
      </c>
      <c r="G26" s="203"/>
      <c r="H26" s="204">
        <v>270.4</v>
      </c>
      <c r="I26" s="204"/>
      <c r="J26" s="204">
        <v>270.4</v>
      </c>
    </row>
    <row r="27" spans="2:10" ht="42.75" customHeight="1" hidden="1" thickBot="1">
      <c r="B27" s="200">
        <v>611020</v>
      </c>
      <c r="C27" s="201"/>
      <c r="D27" s="201"/>
      <c r="E27" s="206" t="s">
        <v>337</v>
      </c>
      <c r="F27" s="202" t="s">
        <v>235</v>
      </c>
      <c r="G27" s="203"/>
      <c r="H27" s="204">
        <v>137.3</v>
      </c>
      <c r="I27" s="204"/>
      <c r="J27" s="204">
        <v>137.3</v>
      </c>
    </row>
    <row r="28" spans="2:10" ht="31.5" customHeight="1" hidden="1" thickBot="1">
      <c r="B28" s="200">
        <v>611090</v>
      </c>
      <c r="C28" s="201"/>
      <c r="D28" s="201"/>
      <c r="E28" s="206" t="s">
        <v>337</v>
      </c>
      <c r="F28" s="207" t="s">
        <v>236</v>
      </c>
      <c r="G28" s="208"/>
      <c r="H28" s="204">
        <v>150</v>
      </c>
      <c r="I28" s="204"/>
      <c r="J28" s="204">
        <v>150</v>
      </c>
    </row>
    <row r="29" spans="2:10" ht="54.75" customHeight="1" hidden="1" thickBot="1">
      <c r="B29" s="200">
        <v>611150</v>
      </c>
      <c r="C29" s="201"/>
      <c r="D29" s="201"/>
      <c r="E29" s="206" t="s">
        <v>337</v>
      </c>
      <c r="F29" s="202" t="s">
        <v>1126</v>
      </c>
      <c r="G29" s="203"/>
      <c r="H29" s="204">
        <v>190.6</v>
      </c>
      <c r="I29" s="204"/>
      <c r="J29" s="204">
        <v>190.6</v>
      </c>
    </row>
    <row r="30" spans="2:10" ht="31.5" customHeight="1" hidden="1" thickBot="1">
      <c r="B30" s="200">
        <v>611040</v>
      </c>
      <c r="C30" s="201"/>
      <c r="D30" s="201"/>
      <c r="E30" s="206" t="s">
        <v>337</v>
      </c>
      <c r="F30" s="202" t="s">
        <v>1127</v>
      </c>
      <c r="G30" s="203"/>
      <c r="H30" s="204">
        <v>100</v>
      </c>
      <c r="I30" s="204"/>
      <c r="J30" s="204">
        <v>100</v>
      </c>
    </row>
    <row r="31" spans="2:10" ht="13.5" customHeight="1" hidden="1" thickBot="1">
      <c r="B31" s="200"/>
      <c r="C31" s="201"/>
      <c r="D31" s="201"/>
      <c r="E31" s="209"/>
      <c r="F31" s="209" t="s">
        <v>1128</v>
      </c>
      <c r="G31" s="216"/>
      <c r="H31" s="212">
        <v>2451.1</v>
      </c>
      <c r="I31" s="212"/>
      <c r="J31" s="212">
        <v>2451.1</v>
      </c>
    </row>
    <row r="32" spans="2:10" ht="39" customHeight="1" hidden="1" thickBot="1">
      <c r="B32" s="200"/>
      <c r="C32" s="201"/>
      <c r="D32" s="201"/>
      <c r="E32" s="209" t="s">
        <v>1129</v>
      </c>
      <c r="F32" s="213" t="s">
        <v>338</v>
      </c>
      <c r="G32" s="214"/>
      <c r="H32" s="212"/>
      <c r="I32" s="212"/>
      <c r="J32" s="212"/>
    </row>
    <row r="33" spans="2:10" ht="51.75" customHeight="1" hidden="1" thickBot="1">
      <c r="B33" s="200">
        <v>712010</v>
      </c>
      <c r="C33" s="201"/>
      <c r="D33" s="201"/>
      <c r="E33" s="206" t="s">
        <v>1129</v>
      </c>
      <c r="F33" s="202" t="s">
        <v>1125</v>
      </c>
      <c r="G33" s="203"/>
      <c r="H33" s="204">
        <v>40</v>
      </c>
      <c r="I33" s="204"/>
      <c r="J33" s="204">
        <v>40</v>
      </c>
    </row>
    <row r="34" spans="2:10" ht="64.5" customHeight="1" hidden="1" thickBot="1">
      <c r="B34" s="200">
        <v>712010</v>
      </c>
      <c r="C34" s="201"/>
      <c r="D34" s="201"/>
      <c r="E34" s="206" t="s">
        <v>1129</v>
      </c>
      <c r="F34" s="202" t="s">
        <v>177</v>
      </c>
      <c r="G34" s="203"/>
      <c r="H34" s="204">
        <v>67</v>
      </c>
      <c r="I34" s="204"/>
      <c r="J34" s="204">
        <v>67</v>
      </c>
    </row>
    <row r="35" spans="2:10" ht="56.25" customHeight="1" hidden="1" thickBot="1">
      <c r="B35" s="200">
        <v>712010</v>
      </c>
      <c r="C35" s="201"/>
      <c r="D35" s="201"/>
      <c r="E35" s="206" t="s">
        <v>1129</v>
      </c>
      <c r="F35" s="202" t="s">
        <v>178</v>
      </c>
      <c r="G35" s="203"/>
      <c r="H35" s="204">
        <v>415.3</v>
      </c>
      <c r="I35" s="204"/>
      <c r="J35" s="204">
        <v>415.3</v>
      </c>
    </row>
    <row r="36" spans="2:10" ht="74.25" customHeight="1" hidden="1" thickBot="1">
      <c r="B36" s="200">
        <v>712010</v>
      </c>
      <c r="C36" s="201"/>
      <c r="D36" s="201"/>
      <c r="E36" s="206" t="s">
        <v>1129</v>
      </c>
      <c r="F36" s="202" t="s">
        <v>183</v>
      </c>
      <c r="G36" s="203"/>
      <c r="H36" s="217">
        <v>211.121</v>
      </c>
      <c r="I36" s="217"/>
      <c r="J36" s="217">
        <v>211.121</v>
      </c>
    </row>
    <row r="37" spans="2:10" ht="41.25" customHeight="1" hidden="1" thickBot="1">
      <c r="B37" s="200">
        <v>712010</v>
      </c>
      <c r="C37" s="201"/>
      <c r="D37" s="201"/>
      <c r="E37" s="206" t="s">
        <v>1129</v>
      </c>
      <c r="F37" s="202" t="s">
        <v>184</v>
      </c>
      <c r="G37" s="203"/>
      <c r="H37" s="217">
        <v>10</v>
      </c>
      <c r="I37" s="217"/>
      <c r="J37" s="217">
        <v>10</v>
      </c>
    </row>
    <row r="38" spans="2:10" ht="51" customHeight="1" hidden="1" thickBot="1">
      <c r="B38" s="200">
        <v>712010</v>
      </c>
      <c r="C38" s="201"/>
      <c r="D38" s="201"/>
      <c r="E38" s="206" t="s">
        <v>1129</v>
      </c>
      <c r="F38" s="202" t="s">
        <v>185</v>
      </c>
      <c r="G38" s="203"/>
      <c r="H38" s="217">
        <v>13</v>
      </c>
      <c r="I38" s="217"/>
      <c r="J38" s="217">
        <v>13</v>
      </c>
    </row>
    <row r="39" spans="2:10" ht="90" customHeight="1" hidden="1" thickBot="1">
      <c r="B39" s="200">
        <v>712010</v>
      </c>
      <c r="C39" s="201"/>
      <c r="D39" s="201"/>
      <c r="E39" s="206" t="s">
        <v>1129</v>
      </c>
      <c r="F39" s="202" t="s">
        <v>186</v>
      </c>
      <c r="G39" s="203"/>
      <c r="H39" s="217">
        <v>53</v>
      </c>
      <c r="I39" s="217"/>
      <c r="J39" s="217">
        <v>53</v>
      </c>
    </row>
    <row r="40" spans="2:10" ht="77.25" customHeight="1" hidden="1" thickBot="1">
      <c r="B40" s="200">
        <v>712100</v>
      </c>
      <c r="C40" s="201"/>
      <c r="D40" s="201"/>
      <c r="E40" s="206" t="s">
        <v>1129</v>
      </c>
      <c r="F40" s="207" t="s">
        <v>187</v>
      </c>
      <c r="G40" s="208"/>
      <c r="H40" s="204">
        <v>296</v>
      </c>
      <c r="I40" s="204"/>
      <c r="J40" s="204">
        <v>296</v>
      </c>
    </row>
    <row r="41" spans="2:10" ht="13.5" customHeight="1" hidden="1" thickBot="1">
      <c r="B41" s="200">
        <v>712100</v>
      </c>
      <c r="C41" s="201"/>
      <c r="D41" s="201"/>
      <c r="E41" s="206" t="s">
        <v>1129</v>
      </c>
      <c r="F41" s="208" t="s">
        <v>188</v>
      </c>
      <c r="G41" s="208"/>
      <c r="H41" s="204">
        <v>100</v>
      </c>
      <c r="I41" s="204"/>
      <c r="J41" s="204">
        <v>100</v>
      </c>
    </row>
    <row r="42" spans="2:10" ht="67.5" customHeight="1" hidden="1" thickBot="1">
      <c r="B42" s="200">
        <v>712030</v>
      </c>
      <c r="C42" s="201"/>
      <c r="D42" s="201"/>
      <c r="E42" s="206" t="s">
        <v>1129</v>
      </c>
      <c r="F42" s="208" t="s">
        <v>189</v>
      </c>
      <c r="G42" s="208"/>
      <c r="H42" s="204">
        <v>150</v>
      </c>
      <c r="I42" s="204"/>
      <c r="J42" s="204">
        <v>150</v>
      </c>
    </row>
    <row r="43" spans="2:10" ht="13.5" customHeight="1" hidden="1" thickBot="1">
      <c r="B43" s="200"/>
      <c r="C43" s="201"/>
      <c r="D43" s="201"/>
      <c r="E43" s="209"/>
      <c r="F43" s="209" t="s">
        <v>190</v>
      </c>
      <c r="G43" s="216"/>
      <c r="H43" s="218">
        <v>1355.421</v>
      </c>
      <c r="I43" s="218"/>
      <c r="J43" s="218">
        <v>1355.421</v>
      </c>
    </row>
    <row r="44" spans="2:10" ht="39" customHeight="1" hidden="1" thickBot="1">
      <c r="B44" s="200"/>
      <c r="C44" s="201"/>
      <c r="D44" s="201"/>
      <c r="E44" s="209" t="s">
        <v>191</v>
      </c>
      <c r="F44" s="213" t="s">
        <v>192</v>
      </c>
      <c r="G44" s="214"/>
      <c r="H44" s="212"/>
      <c r="I44" s="212"/>
      <c r="J44" s="212"/>
    </row>
    <row r="45" spans="2:10" ht="90" customHeight="1" hidden="1" thickBot="1">
      <c r="B45" s="200">
        <v>810160</v>
      </c>
      <c r="C45" s="201"/>
      <c r="D45" s="201"/>
      <c r="E45" s="206" t="s">
        <v>191</v>
      </c>
      <c r="F45" s="207" t="s">
        <v>1150</v>
      </c>
      <c r="G45" s="208"/>
      <c r="H45" s="204">
        <v>264.3</v>
      </c>
      <c r="I45" s="204"/>
      <c r="J45" s="204">
        <v>264.3</v>
      </c>
    </row>
    <row r="46" spans="2:10" ht="26.25" customHeight="1" hidden="1" thickBot="1">
      <c r="B46" s="200">
        <v>810160</v>
      </c>
      <c r="C46" s="201"/>
      <c r="D46" s="201"/>
      <c r="E46" s="206" t="s">
        <v>191</v>
      </c>
      <c r="F46" s="207" t="s">
        <v>1151</v>
      </c>
      <c r="G46" s="208"/>
      <c r="H46" s="204">
        <v>96.5</v>
      </c>
      <c r="I46" s="204"/>
      <c r="J46" s="204">
        <v>96.5</v>
      </c>
    </row>
    <row r="47" spans="2:10" ht="39" customHeight="1" hidden="1" thickBot="1">
      <c r="B47" s="200">
        <v>813105</v>
      </c>
      <c r="C47" s="201"/>
      <c r="D47" s="201"/>
      <c r="E47" s="206" t="s">
        <v>1152</v>
      </c>
      <c r="F47" s="207" t="s">
        <v>1153</v>
      </c>
      <c r="G47" s="208"/>
      <c r="H47" s="204">
        <v>36.6</v>
      </c>
      <c r="I47" s="204"/>
      <c r="J47" s="204">
        <v>36.6</v>
      </c>
    </row>
    <row r="48" spans="2:10" ht="13.5" customHeight="1" hidden="1" thickBot="1">
      <c r="B48" s="200"/>
      <c r="C48" s="201"/>
      <c r="D48" s="201"/>
      <c r="E48" s="209"/>
      <c r="F48" s="210" t="s">
        <v>1154</v>
      </c>
      <c r="G48" s="211"/>
      <c r="H48" s="212">
        <v>397.4</v>
      </c>
      <c r="I48" s="212"/>
      <c r="J48" s="212">
        <v>397.4</v>
      </c>
    </row>
    <row r="49" spans="2:10" ht="39" customHeight="1" hidden="1" thickBot="1">
      <c r="B49" s="200"/>
      <c r="C49" s="201"/>
      <c r="D49" s="201"/>
      <c r="E49" s="209" t="s">
        <v>1155</v>
      </c>
      <c r="F49" s="213" t="s">
        <v>192</v>
      </c>
      <c r="G49" s="214"/>
      <c r="H49" s="212"/>
      <c r="I49" s="212"/>
      <c r="J49" s="212"/>
    </row>
    <row r="50" spans="2:10" ht="134.25" customHeight="1" hidden="1" thickBot="1">
      <c r="B50" s="200">
        <v>911060</v>
      </c>
      <c r="C50" s="201"/>
      <c r="D50" s="201"/>
      <c r="E50" s="206" t="s">
        <v>1155</v>
      </c>
      <c r="F50" s="207" t="s">
        <v>207</v>
      </c>
      <c r="G50" s="208"/>
      <c r="H50" s="204">
        <v>38</v>
      </c>
      <c r="I50" s="204"/>
      <c r="J50" s="204">
        <v>38</v>
      </c>
    </row>
    <row r="51" spans="2:10" ht="13.5" customHeight="1" hidden="1" thickBot="1">
      <c r="B51" s="200"/>
      <c r="C51" s="201"/>
      <c r="D51" s="201"/>
      <c r="E51" s="209"/>
      <c r="F51" s="209" t="s">
        <v>208</v>
      </c>
      <c r="G51" s="216"/>
      <c r="H51" s="212">
        <v>38</v>
      </c>
      <c r="I51" s="212"/>
      <c r="J51" s="212">
        <v>38</v>
      </c>
    </row>
    <row r="52" spans="2:10" ht="77.25" customHeight="1" hidden="1" thickBot="1">
      <c r="B52" s="200"/>
      <c r="C52" s="201"/>
      <c r="D52" s="201"/>
      <c r="E52" s="209" t="s">
        <v>209</v>
      </c>
      <c r="F52" s="213" t="s">
        <v>1130</v>
      </c>
      <c r="G52" s="214"/>
      <c r="H52" s="212"/>
      <c r="I52" s="212"/>
      <c r="J52" s="212"/>
    </row>
    <row r="53" spans="2:10" ht="39" customHeight="1" hidden="1" thickBot="1">
      <c r="B53" s="200">
        <v>1014060</v>
      </c>
      <c r="C53" s="201"/>
      <c r="D53" s="201"/>
      <c r="E53" s="206" t="s">
        <v>209</v>
      </c>
      <c r="F53" s="207" t="s">
        <v>1131</v>
      </c>
      <c r="G53" s="208"/>
      <c r="H53" s="204"/>
      <c r="I53" s="204"/>
      <c r="J53" s="204"/>
    </row>
    <row r="54" spans="2:10" ht="13.5" customHeight="1" hidden="1" thickBot="1">
      <c r="B54" s="200"/>
      <c r="C54" s="201"/>
      <c r="D54" s="201"/>
      <c r="E54" s="206"/>
      <c r="F54" s="210" t="s">
        <v>1132</v>
      </c>
      <c r="G54" s="211"/>
      <c r="H54" s="212"/>
      <c r="I54" s="212"/>
      <c r="J54" s="212"/>
    </row>
    <row r="55" spans="2:10" ht="39" customHeight="1" hidden="1" thickBot="1">
      <c r="B55" s="200"/>
      <c r="C55" s="201"/>
      <c r="D55" s="201"/>
      <c r="E55" s="209" t="s">
        <v>209</v>
      </c>
      <c r="F55" s="213" t="s">
        <v>192</v>
      </c>
      <c r="G55" s="214"/>
      <c r="H55" s="212"/>
      <c r="I55" s="212"/>
      <c r="J55" s="212"/>
    </row>
    <row r="56" spans="2:10" ht="26.25" customHeight="1" hidden="1" thickBot="1">
      <c r="B56" s="200">
        <v>1014081</v>
      </c>
      <c r="C56" s="201"/>
      <c r="D56" s="201"/>
      <c r="E56" s="206" t="s">
        <v>209</v>
      </c>
      <c r="F56" s="207" t="s">
        <v>1133</v>
      </c>
      <c r="G56" s="208"/>
      <c r="H56" s="204">
        <v>150</v>
      </c>
      <c r="I56" s="204"/>
      <c r="J56" s="204">
        <v>150</v>
      </c>
    </row>
    <row r="57" spans="2:10" ht="64.5" customHeight="1" hidden="1" thickBot="1">
      <c r="B57" s="200">
        <v>1014060</v>
      </c>
      <c r="C57" s="201"/>
      <c r="D57" s="201"/>
      <c r="E57" s="206" t="s">
        <v>209</v>
      </c>
      <c r="F57" s="207" t="s">
        <v>1134</v>
      </c>
      <c r="G57" s="208"/>
      <c r="H57" s="217">
        <v>33.055</v>
      </c>
      <c r="I57" s="217"/>
      <c r="J57" s="217">
        <v>33.055</v>
      </c>
    </row>
    <row r="58" spans="2:10" ht="45" customHeight="1" hidden="1" thickBot="1">
      <c r="B58" s="219" t="s">
        <v>1037</v>
      </c>
      <c r="C58" s="220"/>
      <c r="D58" s="220"/>
      <c r="E58" s="221" t="s">
        <v>209</v>
      </c>
      <c r="F58" s="222" t="s">
        <v>231</v>
      </c>
      <c r="G58" s="223"/>
      <c r="H58" s="224">
        <v>25</v>
      </c>
      <c r="I58" s="224"/>
      <c r="J58" s="225">
        <v>25</v>
      </c>
    </row>
    <row r="59" spans="2:10" ht="45" customHeight="1" hidden="1" thickBot="1">
      <c r="B59" s="219" t="s">
        <v>1037</v>
      </c>
      <c r="C59" s="220"/>
      <c r="D59" s="220"/>
      <c r="E59" s="221" t="s">
        <v>209</v>
      </c>
      <c r="F59" s="223" t="s">
        <v>1159</v>
      </c>
      <c r="G59" s="221"/>
      <c r="H59" s="226">
        <v>43.9</v>
      </c>
      <c r="I59" s="226"/>
      <c r="J59" s="226">
        <v>43.9</v>
      </c>
    </row>
    <row r="60" spans="2:10" ht="75" customHeight="1" hidden="1" thickBot="1">
      <c r="B60" s="227" t="s">
        <v>278</v>
      </c>
      <c r="C60" s="228"/>
      <c r="D60" s="228"/>
      <c r="E60" s="221" t="s">
        <v>209</v>
      </c>
      <c r="F60" s="223" t="s">
        <v>1160</v>
      </c>
      <c r="G60" s="221"/>
      <c r="H60" s="226">
        <v>55.2</v>
      </c>
      <c r="I60" s="226"/>
      <c r="J60" s="226">
        <v>55.2</v>
      </c>
    </row>
    <row r="61" spans="2:10" ht="60.75" customHeight="1" hidden="1" thickBot="1">
      <c r="B61" s="227" t="s">
        <v>1161</v>
      </c>
      <c r="C61" s="228"/>
      <c r="D61" s="228"/>
      <c r="E61" s="221" t="s">
        <v>209</v>
      </c>
      <c r="F61" s="223" t="s">
        <v>1207</v>
      </c>
      <c r="G61" s="221"/>
      <c r="H61" s="226">
        <v>150</v>
      </c>
      <c r="I61" s="226"/>
      <c r="J61" s="226">
        <v>150</v>
      </c>
    </row>
    <row r="62" spans="2:10" ht="13.5" customHeight="1" hidden="1" thickBot="1">
      <c r="B62" s="200"/>
      <c r="C62" s="201"/>
      <c r="D62" s="201"/>
      <c r="E62" s="209"/>
      <c r="F62" s="210" t="s">
        <v>1132</v>
      </c>
      <c r="G62" s="211"/>
      <c r="H62" s="218">
        <v>457.155</v>
      </c>
      <c r="I62" s="218"/>
      <c r="J62" s="218">
        <v>457.155</v>
      </c>
    </row>
    <row r="63" spans="2:10" ht="77.25" customHeight="1" hidden="1" thickBot="1">
      <c r="B63" s="200"/>
      <c r="C63" s="201"/>
      <c r="D63" s="201"/>
      <c r="E63" s="209" t="s">
        <v>209</v>
      </c>
      <c r="F63" s="213" t="s">
        <v>1130</v>
      </c>
      <c r="G63" s="214"/>
      <c r="H63" s="218"/>
      <c r="I63" s="218"/>
      <c r="J63" s="218"/>
    </row>
    <row r="64" spans="2:10" ht="39" customHeight="1" hidden="1" thickBot="1">
      <c r="B64" s="200">
        <v>1014060</v>
      </c>
      <c r="C64" s="201"/>
      <c r="D64" s="201"/>
      <c r="E64" s="206" t="s">
        <v>209</v>
      </c>
      <c r="F64" s="207" t="s">
        <v>1131</v>
      </c>
      <c r="G64" s="208"/>
      <c r="H64" s="204">
        <v>3685.2</v>
      </c>
      <c r="I64" s="204"/>
      <c r="J64" s="204">
        <v>3685.2</v>
      </c>
    </row>
    <row r="65" spans="2:10" ht="13.5" customHeight="1" hidden="1" thickBot="1">
      <c r="B65" s="200"/>
      <c r="C65" s="201"/>
      <c r="D65" s="201"/>
      <c r="E65" s="209"/>
      <c r="F65" s="210" t="s">
        <v>1132</v>
      </c>
      <c r="G65" s="211"/>
      <c r="H65" s="212">
        <v>3685.2</v>
      </c>
      <c r="I65" s="212"/>
      <c r="J65" s="212">
        <v>3685.2</v>
      </c>
    </row>
    <row r="66" spans="2:10" ht="39" customHeight="1" hidden="1" thickBot="1">
      <c r="B66" s="200"/>
      <c r="C66" s="200"/>
      <c r="D66" s="200"/>
      <c r="E66" s="229" t="s">
        <v>872</v>
      </c>
      <c r="F66" s="213" t="s">
        <v>192</v>
      </c>
      <c r="G66" s="214"/>
      <c r="H66" s="204"/>
      <c r="I66" s="204"/>
      <c r="J66" s="204"/>
    </row>
    <row r="67" spans="2:10" ht="63.75" customHeight="1" hidden="1" thickBot="1">
      <c r="B67" s="200">
        <v>1115031</v>
      </c>
      <c r="C67" s="230"/>
      <c r="D67" s="230"/>
      <c r="E67" s="231" t="s">
        <v>872</v>
      </c>
      <c r="F67" s="232" t="s">
        <v>1208</v>
      </c>
      <c r="G67" s="208"/>
      <c r="H67" s="204">
        <v>12.5</v>
      </c>
      <c r="I67" s="204"/>
      <c r="J67" s="204">
        <v>12.5</v>
      </c>
    </row>
    <row r="68" spans="2:10" ht="63.75" customHeight="1" hidden="1" thickBot="1">
      <c r="B68" s="200">
        <v>1115031</v>
      </c>
      <c r="C68" s="230"/>
      <c r="D68" s="230"/>
      <c r="E68" s="231" t="s">
        <v>872</v>
      </c>
      <c r="F68" s="232" t="s">
        <v>1220</v>
      </c>
      <c r="G68" s="208"/>
      <c r="H68" s="204">
        <v>586</v>
      </c>
      <c r="I68" s="204"/>
      <c r="J68" s="204">
        <v>586</v>
      </c>
    </row>
    <row r="69" spans="2:10" ht="36.75" customHeight="1" hidden="1" thickBot="1">
      <c r="B69" s="200"/>
      <c r="C69" s="201"/>
      <c r="D69" s="201"/>
      <c r="E69" s="206"/>
      <c r="F69" s="229" t="s">
        <v>1098</v>
      </c>
      <c r="G69" s="229"/>
      <c r="H69" s="233">
        <v>598.5</v>
      </c>
      <c r="I69" s="234"/>
      <c r="J69" s="234">
        <v>598.5</v>
      </c>
    </row>
    <row r="70" spans="2:10" ht="13.5" customHeight="1" hidden="1" thickBot="1">
      <c r="B70" s="200"/>
      <c r="C70" s="201"/>
      <c r="D70" s="201"/>
      <c r="E70" s="209"/>
      <c r="F70" s="210"/>
      <c r="G70" s="211"/>
      <c r="H70" s="212"/>
      <c r="I70" s="212"/>
      <c r="J70" s="212"/>
    </row>
    <row r="71" spans="2:10" ht="64.5" customHeight="1" hidden="1" thickBot="1">
      <c r="B71" s="200"/>
      <c r="C71" s="200"/>
      <c r="D71" s="200"/>
      <c r="E71" s="235" t="s">
        <v>165</v>
      </c>
      <c r="F71" s="213" t="s">
        <v>166</v>
      </c>
      <c r="G71" s="214"/>
      <c r="H71" s="204"/>
      <c r="I71" s="204"/>
      <c r="J71" s="205"/>
    </row>
    <row r="72" spans="2:10" ht="42.75" customHeight="1" hidden="1" thickBot="1">
      <c r="B72" s="200"/>
      <c r="C72" s="200"/>
      <c r="D72" s="200"/>
      <c r="E72" s="236"/>
      <c r="F72" s="237"/>
      <c r="G72" s="203"/>
      <c r="H72" s="217"/>
      <c r="I72" s="217"/>
      <c r="J72" s="238"/>
    </row>
    <row r="73" spans="2:10" ht="42" customHeight="1" hidden="1" thickBot="1">
      <c r="B73" s="200"/>
      <c r="C73" s="200"/>
      <c r="D73" s="200"/>
      <c r="E73" s="236"/>
      <c r="F73" s="232"/>
      <c r="G73" s="208"/>
      <c r="H73" s="217"/>
      <c r="I73" s="217"/>
      <c r="J73" s="239"/>
    </row>
    <row r="74" spans="2:10" ht="42.75" customHeight="1" hidden="1" thickBot="1">
      <c r="B74" s="240"/>
      <c r="C74" s="240"/>
      <c r="D74" s="240"/>
      <c r="E74" s="236"/>
      <c r="F74" s="232"/>
      <c r="G74" s="208"/>
      <c r="H74" s="217"/>
      <c r="I74" s="241"/>
      <c r="J74" s="242"/>
    </row>
    <row r="75" spans="2:10" ht="13.5" customHeight="1" hidden="1" thickBot="1">
      <c r="B75" s="240"/>
      <c r="C75" s="240"/>
      <c r="D75" s="240"/>
      <c r="E75" s="236"/>
      <c r="F75" s="232"/>
      <c r="G75" s="208"/>
      <c r="H75" s="217"/>
      <c r="I75" s="217"/>
      <c r="J75" s="238"/>
    </row>
    <row r="76" spans="2:10" ht="45" customHeight="1" hidden="1" thickBot="1">
      <c r="B76" s="240"/>
      <c r="C76" s="240"/>
      <c r="D76" s="240"/>
      <c r="E76" s="236"/>
      <c r="F76" s="232"/>
      <c r="G76" s="208"/>
      <c r="H76" s="217"/>
      <c r="I76" s="217"/>
      <c r="J76" s="238"/>
    </row>
    <row r="77" spans="2:10" ht="45" customHeight="1" hidden="1" thickBot="1">
      <c r="B77" s="240"/>
      <c r="C77" s="240"/>
      <c r="D77" s="240"/>
      <c r="E77" s="236"/>
      <c r="F77" s="232"/>
      <c r="G77" s="208"/>
      <c r="H77" s="217"/>
      <c r="I77" s="217"/>
      <c r="J77" s="238"/>
    </row>
    <row r="78" spans="2:10" ht="45" customHeight="1" hidden="1" thickBot="1">
      <c r="B78" s="240"/>
      <c r="C78" s="240"/>
      <c r="D78" s="240"/>
      <c r="E78" s="236"/>
      <c r="F78" s="232"/>
      <c r="G78" s="208"/>
      <c r="H78" s="217"/>
      <c r="I78" s="217"/>
      <c r="J78" s="238"/>
    </row>
    <row r="79" spans="2:10" ht="13.5" customHeight="1" hidden="1" thickBot="1">
      <c r="B79" s="240"/>
      <c r="C79" s="240"/>
      <c r="D79" s="240"/>
      <c r="E79" s="236"/>
      <c r="F79" s="232"/>
      <c r="G79" s="208"/>
      <c r="H79" s="217"/>
      <c r="I79" s="217"/>
      <c r="J79" s="238"/>
    </row>
    <row r="80" spans="2:10" ht="42" customHeight="1" hidden="1" thickBot="1">
      <c r="B80" s="240"/>
      <c r="C80" s="240"/>
      <c r="D80" s="240"/>
      <c r="E80" s="236"/>
      <c r="F80" s="232"/>
      <c r="G80" s="208"/>
      <c r="H80" s="217"/>
      <c r="I80" s="217"/>
      <c r="J80" s="238"/>
    </row>
    <row r="81" spans="2:10" ht="40.5" customHeight="1" hidden="1" thickBot="1">
      <c r="B81" s="240"/>
      <c r="C81" s="240"/>
      <c r="D81" s="240"/>
      <c r="E81" s="236"/>
      <c r="F81" s="232"/>
      <c r="G81" s="208"/>
      <c r="H81" s="217"/>
      <c r="I81" s="217"/>
      <c r="J81" s="238"/>
    </row>
    <row r="82" spans="2:10" ht="42" customHeight="1" hidden="1" thickBot="1">
      <c r="B82" s="240">
        <v>2716030</v>
      </c>
      <c r="C82" s="240"/>
      <c r="D82" s="240"/>
      <c r="E82" s="236" t="s">
        <v>165</v>
      </c>
      <c r="F82" s="232" t="s">
        <v>167</v>
      </c>
      <c r="G82" s="208"/>
      <c r="H82" s="217"/>
      <c r="I82" s="217"/>
      <c r="J82" s="238"/>
    </row>
    <row r="83" spans="2:10" ht="42" customHeight="1" hidden="1" thickBot="1">
      <c r="B83" s="240"/>
      <c r="C83" s="240"/>
      <c r="D83" s="240"/>
      <c r="E83" s="236"/>
      <c r="F83" s="232"/>
      <c r="G83" s="208"/>
      <c r="H83" s="217"/>
      <c r="I83" s="217"/>
      <c r="J83" s="238"/>
    </row>
    <row r="84" spans="2:10" ht="24.75" customHeight="1" hidden="1" thickBot="1">
      <c r="B84" s="200"/>
      <c r="C84" s="201"/>
      <c r="D84" s="201"/>
      <c r="E84" s="209"/>
      <c r="F84" s="243" t="s">
        <v>168</v>
      </c>
      <c r="G84" s="244"/>
      <c r="H84" s="245">
        <f>H72+H73+H74+H75+H76+H77+H78+H79+H80+H81+H82+H83</f>
        <v>0</v>
      </c>
      <c r="I84" s="246"/>
      <c r="J84" s="246">
        <f>J72+J73+J74+J75+J76+J77+J78+J79+J80+J81+J82+J83</f>
        <v>0</v>
      </c>
    </row>
    <row r="85" spans="2:10" ht="13.5" customHeight="1" hidden="1" thickBot="1">
      <c r="B85" s="200"/>
      <c r="C85" s="201"/>
      <c r="D85" s="201"/>
      <c r="E85" s="209"/>
      <c r="F85" s="210"/>
      <c r="G85" s="210"/>
      <c r="H85" s="247"/>
      <c r="I85" s="212"/>
      <c r="J85" s="248"/>
    </row>
    <row r="86" spans="2:10" ht="13.5" customHeight="1" hidden="1" thickBot="1">
      <c r="B86" s="200">
        <v>10116</v>
      </c>
      <c r="C86" s="201"/>
      <c r="D86" s="201"/>
      <c r="E86" s="209" t="s">
        <v>169</v>
      </c>
      <c r="F86" s="207" t="s">
        <v>170</v>
      </c>
      <c r="G86" s="207"/>
      <c r="H86" s="249"/>
      <c r="I86" s="204"/>
      <c r="J86" s="205"/>
    </row>
    <row r="87" spans="2:10" ht="13.5" customHeight="1" hidden="1" thickBot="1">
      <c r="B87" s="200"/>
      <c r="C87" s="201"/>
      <c r="D87" s="201"/>
      <c r="E87" s="209"/>
      <c r="F87" s="210" t="s">
        <v>1128</v>
      </c>
      <c r="G87" s="210"/>
      <c r="H87" s="247"/>
      <c r="I87" s="212"/>
      <c r="J87" s="248"/>
    </row>
    <row r="88" spans="2:10" ht="57" customHeight="1" hidden="1" thickBot="1">
      <c r="B88" s="240">
        <v>70101</v>
      </c>
      <c r="C88" s="206"/>
      <c r="D88" s="206"/>
      <c r="E88" s="209" t="s">
        <v>169</v>
      </c>
      <c r="F88" s="232" t="s">
        <v>171</v>
      </c>
      <c r="G88" s="207"/>
      <c r="H88" s="249"/>
      <c r="I88" s="204"/>
      <c r="J88" s="205"/>
    </row>
    <row r="89" spans="2:10" ht="30.75" customHeight="1" hidden="1" thickBot="1">
      <c r="B89" s="240">
        <v>70101</v>
      </c>
      <c r="C89" s="206"/>
      <c r="D89" s="206"/>
      <c r="E89" s="206" t="s">
        <v>169</v>
      </c>
      <c r="F89" s="207" t="s">
        <v>172</v>
      </c>
      <c r="G89" s="207"/>
      <c r="H89" s="249"/>
      <c r="I89" s="204"/>
      <c r="J89" s="205"/>
    </row>
    <row r="90" spans="2:10" ht="54.75" customHeight="1" hidden="1" thickBot="1">
      <c r="B90" s="240">
        <v>70101</v>
      </c>
      <c r="C90" s="206"/>
      <c r="D90" s="206"/>
      <c r="E90" s="206" t="s">
        <v>169</v>
      </c>
      <c r="F90" s="207" t="s">
        <v>1101</v>
      </c>
      <c r="G90" s="207"/>
      <c r="H90" s="249"/>
      <c r="I90" s="204"/>
      <c r="J90" s="205"/>
    </row>
    <row r="91" spans="2:10" ht="54.75" customHeight="1" hidden="1" thickBot="1">
      <c r="B91" s="240">
        <v>70101</v>
      </c>
      <c r="C91" s="206"/>
      <c r="D91" s="206"/>
      <c r="E91" s="206" t="s">
        <v>169</v>
      </c>
      <c r="F91" s="207" t="s">
        <v>1102</v>
      </c>
      <c r="G91" s="207"/>
      <c r="H91" s="249"/>
      <c r="I91" s="204"/>
      <c r="J91" s="205"/>
    </row>
    <row r="92" spans="2:10" ht="54.75" customHeight="1" hidden="1" thickBot="1">
      <c r="B92" s="240">
        <v>70101</v>
      </c>
      <c r="C92" s="206"/>
      <c r="D92" s="206"/>
      <c r="E92" s="206" t="s">
        <v>169</v>
      </c>
      <c r="F92" s="207" t="s">
        <v>173</v>
      </c>
      <c r="G92" s="207"/>
      <c r="H92" s="249"/>
      <c r="I92" s="204"/>
      <c r="J92" s="205"/>
    </row>
    <row r="93" spans="2:10" ht="66" customHeight="1" hidden="1" thickBot="1">
      <c r="B93" s="240">
        <v>70101</v>
      </c>
      <c r="C93" s="206"/>
      <c r="D93" s="206"/>
      <c r="E93" s="206" t="s">
        <v>169</v>
      </c>
      <c r="F93" s="207" t="s">
        <v>1099</v>
      </c>
      <c r="G93" s="207"/>
      <c r="H93" s="249"/>
      <c r="I93" s="204"/>
      <c r="J93" s="205"/>
    </row>
    <row r="94" spans="2:10" ht="54.75" customHeight="1" hidden="1" thickBot="1">
      <c r="B94" s="240">
        <v>70101</v>
      </c>
      <c r="C94" s="206"/>
      <c r="D94" s="206"/>
      <c r="E94" s="206" t="s">
        <v>169</v>
      </c>
      <c r="F94" s="207" t="s">
        <v>1100</v>
      </c>
      <c r="G94" s="207"/>
      <c r="H94" s="249"/>
      <c r="I94" s="204"/>
      <c r="J94" s="205"/>
    </row>
    <row r="95" spans="2:10" ht="69" customHeight="1" hidden="1" thickBot="1">
      <c r="B95" s="240">
        <v>70101</v>
      </c>
      <c r="C95" s="206"/>
      <c r="D95" s="206"/>
      <c r="E95" s="206" t="s">
        <v>169</v>
      </c>
      <c r="F95" s="207" t="s">
        <v>157</v>
      </c>
      <c r="G95" s="207"/>
      <c r="H95" s="249"/>
      <c r="I95" s="204"/>
      <c r="J95" s="205"/>
    </row>
    <row r="96" spans="2:10" ht="54.75" customHeight="1" hidden="1" thickBot="1">
      <c r="B96" s="240">
        <v>70101</v>
      </c>
      <c r="C96" s="206"/>
      <c r="D96" s="206"/>
      <c r="E96" s="206" t="s">
        <v>169</v>
      </c>
      <c r="F96" s="207" t="s">
        <v>20</v>
      </c>
      <c r="G96" s="207"/>
      <c r="H96" s="249"/>
      <c r="I96" s="204"/>
      <c r="J96" s="205"/>
    </row>
    <row r="97" spans="2:10" ht="54.75" customHeight="1" hidden="1" thickBot="1">
      <c r="B97" s="240">
        <v>70101</v>
      </c>
      <c r="C97" s="206"/>
      <c r="D97" s="206"/>
      <c r="E97" s="206" t="s">
        <v>169</v>
      </c>
      <c r="F97" s="207" t="s">
        <v>21</v>
      </c>
      <c r="G97" s="207"/>
      <c r="H97" s="249"/>
      <c r="I97" s="204"/>
      <c r="J97" s="205"/>
    </row>
    <row r="98" spans="2:10" ht="54.75" customHeight="1" hidden="1" thickBot="1">
      <c r="B98" s="240">
        <v>70101</v>
      </c>
      <c r="C98" s="206"/>
      <c r="D98" s="206"/>
      <c r="E98" s="206" t="s">
        <v>169</v>
      </c>
      <c r="F98" s="207" t="s">
        <v>939</v>
      </c>
      <c r="G98" s="207"/>
      <c r="H98" s="249"/>
      <c r="I98" s="204"/>
      <c r="J98" s="205"/>
    </row>
    <row r="99" spans="2:10" ht="54.75" customHeight="1" hidden="1" thickBot="1">
      <c r="B99" s="240">
        <v>70101</v>
      </c>
      <c r="C99" s="206"/>
      <c r="D99" s="206"/>
      <c r="E99" s="206" t="s">
        <v>169</v>
      </c>
      <c r="F99" s="207" t="s">
        <v>940</v>
      </c>
      <c r="G99" s="207"/>
      <c r="H99" s="249"/>
      <c r="I99" s="204"/>
      <c r="J99" s="205"/>
    </row>
    <row r="100" spans="2:10" ht="69" customHeight="1" hidden="1" thickBot="1">
      <c r="B100" s="240">
        <v>70101</v>
      </c>
      <c r="C100" s="206"/>
      <c r="D100" s="206"/>
      <c r="E100" s="206" t="s">
        <v>169</v>
      </c>
      <c r="F100" s="207" t="s">
        <v>941</v>
      </c>
      <c r="G100" s="207"/>
      <c r="H100" s="249"/>
      <c r="I100" s="204"/>
      <c r="J100" s="205"/>
    </row>
    <row r="101" spans="2:10" ht="42" customHeight="1" hidden="1" thickBot="1">
      <c r="B101" s="240">
        <v>70201</v>
      </c>
      <c r="C101" s="206"/>
      <c r="D101" s="206"/>
      <c r="E101" s="206" t="s">
        <v>169</v>
      </c>
      <c r="F101" s="207" t="s">
        <v>942</v>
      </c>
      <c r="G101" s="207"/>
      <c r="H101" s="249"/>
      <c r="I101" s="204"/>
      <c r="J101" s="205"/>
    </row>
    <row r="102" spans="2:10" ht="54.75" customHeight="1" hidden="1" thickBot="1">
      <c r="B102" s="240">
        <v>70201</v>
      </c>
      <c r="C102" s="206"/>
      <c r="D102" s="206"/>
      <c r="E102" s="206" t="s">
        <v>169</v>
      </c>
      <c r="F102" s="207" t="s">
        <v>943</v>
      </c>
      <c r="G102" s="207"/>
      <c r="H102" s="249"/>
      <c r="I102" s="204"/>
      <c r="J102" s="205"/>
    </row>
    <row r="103" spans="2:10" ht="72" customHeight="1" hidden="1" thickBot="1">
      <c r="B103" s="240">
        <v>70201</v>
      </c>
      <c r="C103" s="206"/>
      <c r="D103" s="206"/>
      <c r="E103" s="206" t="s">
        <v>169</v>
      </c>
      <c r="F103" s="207" t="s">
        <v>944</v>
      </c>
      <c r="G103" s="207"/>
      <c r="H103" s="249"/>
      <c r="I103" s="204"/>
      <c r="J103" s="205"/>
    </row>
    <row r="104" spans="2:10" ht="67.5" customHeight="1" hidden="1" thickBot="1">
      <c r="B104" s="240">
        <v>70201</v>
      </c>
      <c r="C104" s="206"/>
      <c r="D104" s="206"/>
      <c r="E104" s="206" t="s">
        <v>169</v>
      </c>
      <c r="F104" s="207" t="s">
        <v>945</v>
      </c>
      <c r="G104" s="207"/>
      <c r="H104" s="249"/>
      <c r="I104" s="204"/>
      <c r="J104" s="205"/>
    </row>
    <row r="105" spans="2:10" ht="20.25" customHeight="1" hidden="1" thickBot="1">
      <c r="B105" s="240">
        <v>70201</v>
      </c>
      <c r="C105" s="206"/>
      <c r="D105" s="206"/>
      <c r="E105" s="206" t="s">
        <v>169</v>
      </c>
      <c r="F105" s="207" t="s">
        <v>946</v>
      </c>
      <c r="G105" s="207"/>
      <c r="H105" s="249"/>
      <c r="I105" s="204"/>
      <c r="J105" s="205"/>
    </row>
    <row r="106" spans="2:10" ht="54.75" customHeight="1" hidden="1" thickBot="1">
      <c r="B106" s="240">
        <v>70301</v>
      </c>
      <c r="C106" s="206"/>
      <c r="D106" s="206"/>
      <c r="E106" s="206" t="s">
        <v>169</v>
      </c>
      <c r="F106" s="207" t="s">
        <v>947</v>
      </c>
      <c r="G106" s="207"/>
      <c r="H106" s="249"/>
      <c r="I106" s="204"/>
      <c r="J106" s="205"/>
    </row>
    <row r="107" spans="2:10" ht="22.5" customHeight="1" hidden="1" thickBot="1">
      <c r="B107" s="240">
        <v>70301</v>
      </c>
      <c r="C107" s="206"/>
      <c r="D107" s="206"/>
      <c r="E107" s="206" t="s">
        <v>169</v>
      </c>
      <c r="F107" s="207" t="s">
        <v>946</v>
      </c>
      <c r="G107" s="207"/>
      <c r="H107" s="249"/>
      <c r="I107" s="204"/>
      <c r="J107" s="205"/>
    </row>
    <row r="108" spans="2:10" ht="30" customHeight="1" hidden="1" thickBot="1">
      <c r="B108" s="240">
        <v>70401</v>
      </c>
      <c r="C108" s="206"/>
      <c r="D108" s="206"/>
      <c r="E108" s="206" t="s">
        <v>169</v>
      </c>
      <c r="F108" s="207" t="s">
        <v>172</v>
      </c>
      <c r="G108" s="207"/>
      <c r="H108" s="249"/>
      <c r="I108" s="204"/>
      <c r="J108" s="205"/>
    </row>
    <row r="109" spans="2:10" ht="66.75" customHeight="1" hidden="1" thickBot="1">
      <c r="B109" s="240">
        <v>70401</v>
      </c>
      <c r="C109" s="206"/>
      <c r="D109" s="206"/>
      <c r="E109" s="206" t="s">
        <v>169</v>
      </c>
      <c r="F109" s="207" t="s">
        <v>948</v>
      </c>
      <c r="G109" s="207"/>
      <c r="H109" s="249"/>
      <c r="I109" s="204"/>
      <c r="J109" s="205"/>
    </row>
    <row r="110" spans="2:10" ht="67.5" customHeight="1" hidden="1" thickBot="1">
      <c r="B110" s="240">
        <v>70401</v>
      </c>
      <c r="C110" s="206"/>
      <c r="D110" s="206"/>
      <c r="E110" s="206" t="s">
        <v>169</v>
      </c>
      <c r="F110" s="207" t="s">
        <v>949</v>
      </c>
      <c r="G110" s="207"/>
      <c r="H110" s="249"/>
      <c r="I110" s="204"/>
      <c r="J110" s="205"/>
    </row>
    <row r="111" spans="2:10" ht="25.5" customHeight="1" hidden="1" thickBot="1">
      <c r="B111" s="240">
        <v>70804</v>
      </c>
      <c r="C111" s="206"/>
      <c r="D111" s="206"/>
      <c r="E111" s="206" t="s">
        <v>169</v>
      </c>
      <c r="F111" s="207" t="s">
        <v>950</v>
      </c>
      <c r="G111" s="207"/>
      <c r="H111" s="249"/>
      <c r="I111" s="204"/>
      <c r="J111" s="205"/>
    </row>
    <row r="112" spans="2:10" ht="13.5" customHeight="1" hidden="1" thickBot="1">
      <c r="B112" s="196"/>
      <c r="C112" s="192"/>
      <c r="D112" s="192"/>
      <c r="E112" s="192"/>
      <c r="F112" s="250" t="s">
        <v>951</v>
      </c>
      <c r="G112" s="210"/>
      <c r="H112" s="247"/>
      <c r="I112" s="212"/>
      <c r="J112" s="248"/>
    </row>
    <row r="113" spans="2:10" ht="23.25" customHeight="1" hidden="1">
      <c r="B113" s="251">
        <v>10116</v>
      </c>
      <c r="C113" s="251"/>
      <c r="D113" s="251"/>
      <c r="E113" s="252" t="s">
        <v>395</v>
      </c>
      <c r="F113" s="253" t="s">
        <v>396</v>
      </c>
      <c r="G113" s="253"/>
      <c r="H113" s="254"/>
      <c r="I113" s="255"/>
      <c r="J113" s="256"/>
    </row>
    <row r="114" spans="2:10" ht="28.5" customHeight="1" hidden="1">
      <c r="B114" s="257">
        <v>81002</v>
      </c>
      <c r="C114" s="257"/>
      <c r="D114" s="257"/>
      <c r="E114" s="258" t="s">
        <v>395</v>
      </c>
      <c r="F114" s="259" t="s">
        <v>396</v>
      </c>
      <c r="G114" s="259"/>
      <c r="H114" s="260"/>
      <c r="I114" s="261"/>
      <c r="J114" s="262"/>
    </row>
    <row r="115" spans="2:10" ht="25.5" customHeight="1" hidden="1">
      <c r="B115" s="263">
        <v>81003</v>
      </c>
      <c r="C115" s="264"/>
      <c r="D115" s="264"/>
      <c r="E115" s="265" t="s">
        <v>395</v>
      </c>
      <c r="F115" s="266" t="s">
        <v>396</v>
      </c>
      <c r="G115" s="259"/>
      <c r="H115" s="260"/>
      <c r="I115" s="261"/>
      <c r="J115" s="262"/>
    </row>
    <row r="116" spans="2:10" ht="45.75" customHeight="1" hidden="1">
      <c r="B116" s="257">
        <v>80101</v>
      </c>
      <c r="C116" s="267"/>
      <c r="D116" s="267"/>
      <c r="E116" s="268" t="s">
        <v>395</v>
      </c>
      <c r="F116" s="259" t="s">
        <v>397</v>
      </c>
      <c r="G116" s="259"/>
      <c r="H116" s="260"/>
      <c r="I116" s="260"/>
      <c r="J116" s="269"/>
    </row>
    <row r="117" spans="2:10" ht="105.75" customHeight="1" hidden="1">
      <c r="B117" s="263">
        <v>80101</v>
      </c>
      <c r="C117" s="263"/>
      <c r="D117" s="263"/>
      <c r="E117" s="270" t="s">
        <v>395</v>
      </c>
      <c r="F117" s="271" t="s">
        <v>1312</v>
      </c>
      <c r="G117" s="271"/>
      <c r="H117" s="272"/>
      <c r="I117" s="273"/>
      <c r="J117" s="274"/>
    </row>
    <row r="118" spans="2:10" ht="53.25" customHeight="1" hidden="1">
      <c r="B118" s="263">
        <v>80101</v>
      </c>
      <c r="C118" s="263"/>
      <c r="D118" s="263"/>
      <c r="E118" s="270" t="s">
        <v>395</v>
      </c>
      <c r="F118" s="275" t="s">
        <v>1313</v>
      </c>
      <c r="G118" s="275"/>
      <c r="H118" s="260"/>
      <c r="I118" s="261"/>
      <c r="J118" s="262"/>
    </row>
    <row r="119" spans="2:10" ht="66.75" customHeight="1" hidden="1">
      <c r="B119" s="263">
        <v>80101</v>
      </c>
      <c r="C119" s="263"/>
      <c r="D119" s="263"/>
      <c r="E119" s="270" t="s">
        <v>395</v>
      </c>
      <c r="F119" s="266" t="s">
        <v>1314</v>
      </c>
      <c r="G119" s="266"/>
      <c r="H119" s="272"/>
      <c r="I119" s="273"/>
      <c r="J119" s="274"/>
    </row>
    <row r="120" spans="2:10" ht="66.75" customHeight="1" hidden="1">
      <c r="B120" s="263">
        <v>80101</v>
      </c>
      <c r="C120" s="263"/>
      <c r="D120" s="263"/>
      <c r="E120" s="270" t="s">
        <v>395</v>
      </c>
      <c r="F120" s="266" t="s">
        <v>434</v>
      </c>
      <c r="G120" s="266"/>
      <c r="H120" s="272"/>
      <c r="I120" s="273"/>
      <c r="J120" s="274"/>
    </row>
    <row r="121" spans="2:10" ht="66.75" customHeight="1" hidden="1">
      <c r="B121" s="263">
        <v>80101</v>
      </c>
      <c r="C121" s="267"/>
      <c r="D121" s="267"/>
      <c r="E121" s="268" t="s">
        <v>395</v>
      </c>
      <c r="F121" s="266" t="s">
        <v>407</v>
      </c>
      <c r="G121" s="266"/>
      <c r="H121" s="272"/>
      <c r="I121" s="273"/>
      <c r="J121" s="274"/>
    </row>
    <row r="122" spans="2:10" ht="54.75" customHeight="1" hidden="1">
      <c r="B122" s="263">
        <v>80203</v>
      </c>
      <c r="C122" s="263"/>
      <c r="D122" s="263"/>
      <c r="E122" s="270" t="s">
        <v>395</v>
      </c>
      <c r="F122" s="275" t="s">
        <v>152</v>
      </c>
      <c r="G122" s="275"/>
      <c r="H122" s="272"/>
      <c r="I122" s="273"/>
      <c r="J122" s="274"/>
    </row>
    <row r="123" spans="2:10" ht="66.75" customHeight="1" hidden="1">
      <c r="B123" s="257">
        <v>80101</v>
      </c>
      <c r="C123" s="267"/>
      <c r="D123" s="267"/>
      <c r="E123" s="268" t="s">
        <v>395</v>
      </c>
      <c r="F123" s="276" t="s">
        <v>153</v>
      </c>
      <c r="G123" s="277"/>
      <c r="H123" s="260"/>
      <c r="I123" s="261"/>
      <c r="J123" s="262"/>
    </row>
    <row r="124" spans="2:10" ht="55.5" customHeight="1" hidden="1">
      <c r="B124" s="263">
        <v>80101</v>
      </c>
      <c r="C124" s="263"/>
      <c r="D124" s="263"/>
      <c r="E124" s="270" t="s">
        <v>395</v>
      </c>
      <c r="F124" s="276" t="s">
        <v>154</v>
      </c>
      <c r="G124" s="276"/>
      <c r="H124" s="272"/>
      <c r="I124" s="273"/>
      <c r="J124" s="274"/>
    </row>
    <row r="125" spans="2:10" ht="67.5" customHeight="1" hidden="1">
      <c r="B125" s="263">
        <v>80101</v>
      </c>
      <c r="C125" s="257"/>
      <c r="D125" s="257"/>
      <c r="E125" s="258" t="s">
        <v>395</v>
      </c>
      <c r="F125" s="276" t="s">
        <v>155</v>
      </c>
      <c r="G125" s="276"/>
      <c r="H125" s="272"/>
      <c r="I125" s="273"/>
      <c r="J125" s="274"/>
    </row>
    <row r="126" spans="2:10" ht="64.5" customHeight="1" hidden="1" thickBot="1">
      <c r="B126" s="263">
        <v>80500</v>
      </c>
      <c r="C126" s="263"/>
      <c r="D126" s="263"/>
      <c r="E126" s="270" t="s">
        <v>395</v>
      </c>
      <c r="F126" s="277" t="s">
        <v>156</v>
      </c>
      <c r="G126" s="277"/>
      <c r="H126" s="260"/>
      <c r="I126" s="261"/>
      <c r="J126" s="274"/>
    </row>
    <row r="127" spans="2:10" ht="51.75" customHeight="1" hidden="1" thickBot="1">
      <c r="B127" s="263">
        <v>80101</v>
      </c>
      <c r="C127" s="257"/>
      <c r="D127" s="257"/>
      <c r="E127" s="258" t="s">
        <v>395</v>
      </c>
      <c r="F127" s="278" t="s">
        <v>1108</v>
      </c>
      <c r="G127" s="278"/>
      <c r="H127" s="279"/>
      <c r="I127" s="274"/>
      <c r="J127" s="274"/>
    </row>
    <row r="128" spans="2:10" ht="67.5" customHeight="1" hidden="1">
      <c r="B128" s="263">
        <v>80101</v>
      </c>
      <c r="C128" s="257"/>
      <c r="D128" s="257"/>
      <c r="E128" s="258" t="s">
        <v>395</v>
      </c>
      <c r="F128" s="278" t="s">
        <v>94</v>
      </c>
      <c r="G128" s="278"/>
      <c r="H128" s="272"/>
      <c r="I128" s="273"/>
      <c r="J128" s="274"/>
    </row>
    <row r="129" spans="2:10" ht="64.5" customHeight="1" hidden="1" thickBot="1">
      <c r="B129" s="263">
        <v>80101</v>
      </c>
      <c r="C129" s="267"/>
      <c r="D129" s="267"/>
      <c r="E129" s="268" t="s">
        <v>395</v>
      </c>
      <c r="F129" s="278" t="s">
        <v>95</v>
      </c>
      <c r="G129" s="280"/>
      <c r="H129" s="281"/>
      <c r="I129" s="282"/>
      <c r="J129" s="283"/>
    </row>
    <row r="130" spans="1:10" ht="52.5" customHeight="1" hidden="1">
      <c r="A130" s="284"/>
      <c r="B130" s="263">
        <v>80101</v>
      </c>
      <c r="C130" s="264"/>
      <c r="D130" s="264"/>
      <c r="E130" s="265" t="s">
        <v>395</v>
      </c>
      <c r="F130" s="277" t="s">
        <v>1095</v>
      </c>
      <c r="G130" s="277"/>
      <c r="H130" s="272"/>
      <c r="I130" s="272"/>
      <c r="J130" s="279"/>
    </row>
    <row r="131" spans="1:10" ht="67.5" customHeight="1" hidden="1">
      <c r="A131" s="284"/>
      <c r="B131" s="263">
        <v>80101</v>
      </c>
      <c r="C131" s="267"/>
      <c r="D131" s="267"/>
      <c r="E131" s="268" t="s">
        <v>395</v>
      </c>
      <c r="F131" s="278" t="s">
        <v>1096</v>
      </c>
      <c r="G131" s="278"/>
      <c r="H131" s="272"/>
      <c r="I131" s="272"/>
      <c r="J131" s="279"/>
    </row>
    <row r="132" spans="2:10" ht="67.5" customHeight="1" hidden="1">
      <c r="B132" s="263">
        <v>80101</v>
      </c>
      <c r="C132" s="263"/>
      <c r="D132" s="263"/>
      <c r="E132" s="270" t="s">
        <v>395</v>
      </c>
      <c r="F132" s="277" t="s">
        <v>175</v>
      </c>
      <c r="G132" s="277"/>
      <c r="H132" s="272"/>
      <c r="I132" s="273"/>
      <c r="J132" s="274"/>
    </row>
    <row r="133" spans="2:10" ht="66" customHeight="1" hidden="1">
      <c r="B133" s="263">
        <v>80101</v>
      </c>
      <c r="C133" s="257"/>
      <c r="D133" s="257"/>
      <c r="E133" s="258" t="s">
        <v>395</v>
      </c>
      <c r="F133" s="277" t="s">
        <v>176</v>
      </c>
      <c r="G133" s="277"/>
      <c r="H133" s="260"/>
      <c r="I133" s="260"/>
      <c r="J133" s="269"/>
    </row>
    <row r="134" spans="1:10" ht="54.75" customHeight="1" hidden="1">
      <c r="A134" s="284"/>
      <c r="B134" s="263">
        <v>80101</v>
      </c>
      <c r="C134" s="267"/>
      <c r="D134" s="267"/>
      <c r="E134" s="268" t="s">
        <v>395</v>
      </c>
      <c r="F134" s="277" t="s">
        <v>1105</v>
      </c>
      <c r="G134" s="277"/>
      <c r="H134" s="272"/>
      <c r="I134" s="272"/>
      <c r="J134" s="279"/>
    </row>
    <row r="135" spans="1:10" ht="66.75" customHeight="1" hidden="1">
      <c r="A135" s="284"/>
      <c r="B135" s="263">
        <v>80101</v>
      </c>
      <c r="C135" s="263"/>
      <c r="D135" s="263"/>
      <c r="E135" s="270" t="s">
        <v>395</v>
      </c>
      <c r="F135" s="277" t="s">
        <v>1106</v>
      </c>
      <c r="G135" s="277"/>
      <c r="H135" s="272"/>
      <c r="I135" s="272"/>
      <c r="J135" s="279"/>
    </row>
    <row r="136" spans="1:10" ht="68.25" customHeight="1" hidden="1">
      <c r="A136" s="284"/>
      <c r="B136" s="263">
        <v>80101</v>
      </c>
      <c r="C136" s="257"/>
      <c r="D136" s="257"/>
      <c r="E136" s="258" t="s">
        <v>395</v>
      </c>
      <c r="F136" s="285" t="s">
        <v>1113</v>
      </c>
      <c r="G136" s="285"/>
      <c r="H136" s="272"/>
      <c r="I136" s="273"/>
      <c r="J136" s="274"/>
    </row>
    <row r="137" spans="1:10" ht="83.25" customHeight="1" hidden="1" thickBot="1">
      <c r="A137" s="284"/>
      <c r="B137" s="267">
        <v>80203</v>
      </c>
      <c r="C137" s="286"/>
      <c r="D137" s="286"/>
      <c r="E137" s="258" t="s">
        <v>395</v>
      </c>
      <c r="F137" s="280" t="s">
        <v>1114</v>
      </c>
      <c r="G137" s="280"/>
      <c r="H137" s="281"/>
      <c r="I137" s="281"/>
      <c r="J137" s="287"/>
    </row>
    <row r="138" spans="2:10" ht="13.5" customHeight="1" hidden="1" thickBot="1">
      <c r="B138" s="240"/>
      <c r="C138" s="240"/>
      <c r="D138" s="240"/>
      <c r="E138" s="288"/>
      <c r="F138" s="289" t="s">
        <v>1115</v>
      </c>
      <c r="G138" s="289"/>
      <c r="H138" s="233"/>
      <c r="I138" s="290"/>
      <c r="J138" s="290"/>
    </row>
    <row r="139" spans="2:10" ht="68.25" customHeight="1" hidden="1" thickBot="1">
      <c r="B139" s="240">
        <v>110201</v>
      </c>
      <c r="C139" s="240"/>
      <c r="D139" s="240"/>
      <c r="E139" s="291" t="s">
        <v>209</v>
      </c>
      <c r="F139" s="292" t="s">
        <v>1116</v>
      </c>
      <c r="G139" s="292"/>
      <c r="H139" s="293"/>
      <c r="I139" s="294"/>
      <c r="J139" s="294"/>
    </row>
    <row r="140" spans="2:10" ht="28.5" customHeight="1" hidden="1" thickBot="1">
      <c r="B140" s="240">
        <v>110201</v>
      </c>
      <c r="C140" s="240"/>
      <c r="D140" s="240"/>
      <c r="E140" s="288" t="s">
        <v>209</v>
      </c>
      <c r="F140" s="292" t="s">
        <v>1117</v>
      </c>
      <c r="G140" s="292"/>
      <c r="H140" s="293"/>
      <c r="I140" s="294"/>
      <c r="J140" s="294"/>
    </row>
    <row r="141" spans="2:10" ht="43.5" customHeight="1" hidden="1" thickBot="1">
      <c r="B141" s="240">
        <v>110202</v>
      </c>
      <c r="C141" s="240"/>
      <c r="D141" s="240"/>
      <c r="E141" s="288" t="s">
        <v>209</v>
      </c>
      <c r="F141" s="292" t="s">
        <v>1118</v>
      </c>
      <c r="G141" s="292"/>
      <c r="H141" s="293"/>
      <c r="I141" s="294"/>
      <c r="J141" s="294"/>
    </row>
    <row r="142" spans="2:10" ht="68.25" customHeight="1" hidden="1" thickBot="1">
      <c r="B142" s="240">
        <v>110204</v>
      </c>
      <c r="C142" s="240"/>
      <c r="D142" s="240"/>
      <c r="E142" s="288" t="s">
        <v>209</v>
      </c>
      <c r="F142" s="292" t="s">
        <v>1162</v>
      </c>
      <c r="G142" s="292"/>
      <c r="H142" s="293"/>
      <c r="I142" s="294"/>
      <c r="J142" s="294"/>
    </row>
    <row r="143" spans="2:10" ht="30.75" customHeight="1" hidden="1" thickBot="1">
      <c r="B143" s="240">
        <v>110204</v>
      </c>
      <c r="C143" s="240"/>
      <c r="D143" s="240"/>
      <c r="E143" s="288" t="s">
        <v>209</v>
      </c>
      <c r="F143" s="292" t="s">
        <v>1163</v>
      </c>
      <c r="G143" s="292"/>
      <c r="H143" s="293"/>
      <c r="I143" s="294"/>
      <c r="J143" s="294"/>
    </row>
    <row r="144" spans="2:10" ht="82.5" customHeight="1" hidden="1" thickBot="1">
      <c r="B144" s="240">
        <v>110204</v>
      </c>
      <c r="C144" s="240"/>
      <c r="D144" s="240"/>
      <c r="E144" s="288" t="s">
        <v>209</v>
      </c>
      <c r="F144" s="292" t="s">
        <v>1164</v>
      </c>
      <c r="G144" s="292"/>
      <c r="H144" s="293"/>
      <c r="I144" s="294"/>
      <c r="J144" s="294"/>
    </row>
    <row r="145" spans="2:10" ht="57.75" customHeight="1" hidden="1" thickBot="1">
      <c r="B145" s="240">
        <v>110204</v>
      </c>
      <c r="C145" s="240"/>
      <c r="D145" s="240"/>
      <c r="E145" s="288" t="s">
        <v>209</v>
      </c>
      <c r="F145" s="292" t="s">
        <v>1209</v>
      </c>
      <c r="G145" s="292"/>
      <c r="H145" s="293"/>
      <c r="I145" s="294"/>
      <c r="J145" s="294"/>
    </row>
    <row r="146" spans="2:10" ht="30.75" customHeight="1" hidden="1" thickBot="1">
      <c r="B146" s="240">
        <v>110204</v>
      </c>
      <c r="C146" s="240"/>
      <c r="D146" s="240"/>
      <c r="E146" s="288" t="s">
        <v>1210</v>
      </c>
      <c r="F146" s="292" t="s">
        <v>1211</v>
      </c>
      <c r="G146" s="292"/>
      <c r="H146" s="293"/>
      <c r="I146" s="294"/>
      <c r="J146" s="294"/>
    </row>
    <row r="147" spans="2:10" ht="81.75" customHeight="1" hidden="1" thickBot="1">
      <c r="B147" s="240">
        <v>110205</v>
      </c>
      <c r="C147" s="240"/>
      <c r="D147" s="240"/>
      <c r="E147" s="288" t="s">
        <v>1210</v>
      </c>
      <c r="F147" s="292" t="s">
        <v>246</v>
      </c>
      <c r="G147" s="292"/>
      <c r="H147" s="293"/>
      <c r="I147" s="294"/>
      <c r="J147" s="294"/>
    </row>
    <row r="148" spans="2:10" ht="58.5" customHeight="1" hidden="1" thickBot="1">
      <c r="B148" s="240">
        <v>110502</v>
      </c>
      <c r="C148" s="240"/>
      <c r="D148" s="240"/>
      <c r="E148" s="288" t="s">
        <v>209</v>
      </c>
      <c r="F148" s="292" t="s">
        <v>247</v>
      </c>
      <c r="G148" s="292"/>
      <c r="H148" s="293"/>
      <c r="I148" s="294"/>
      <c r="J148" s="294"/>
    </row>
    <row r="149" spans="2:10" ht="13.5" customHeight="1" hidden="1" thickBot="1">
      <c r="B149" s="240"/>
      <c r="C149" s="240"/>
      <c r="D149" s="240"/>
      <c r="E149" s="288"/>
      <c r="F149" s="289" t="s">
        <v>248</v>
      </c>
      <c r="G149" s="289"/>
      <c r="H149" s="233"/>
      <c r="I149" s="234"/>
      <c r="J149" s="234"/>
    </row>
    <row r="150" spans="2:10" ht="49.5" customHeight="1" hidden="1" thickBot="1">
      <c r="B150" s="240">
        <v>130107</v>
      </c>
      <c r="C150" s="240"/>
      <c r="D150" s="240"/>
      <c r="E150" s="288" t="s">
        <v>249</v>
      </c>
      <c r="F150" s="292" t="s">
        <v>250</v>
      </c>
      <c r="G150" s="292"/>
      <c r="H150" s="293"/>
      <c r="I150" s="294"/>
      <c r="J150" s="295"/>
    </row>
    <row r="151" spans="2:10" ht="47.25" customHeight="1" hidden="1" thickBot="1">
      <c r="B151" s="240">
        <v>130107</v>
      </c>
      <c r="C151" s="240"/>
      <c r="D151" s="240"/>
      <c r="E151" s="288" t="s">
        <v>249</v>
      </c>
      <c r="F151" s="292" t="s">
        <v>251</v>
      </c>
      <c r="G151" s="292"/>
      <c r="H151" s="293"/>
      <c r="I151" s="294"/>
      <c r="J151" s="295"/>
    </row>
    <row r="152" spans="2:10" ht="47.25" customHeight="1" hidden="1" thickBot="1">
      <c r="B152" s="240">
        <v>130107</v>
      </c>
      <c r="C152" s="240"/>
      <c r="D152" s="240"/>
      <c r="E152" s="288" t="s">
        <v>249</v>
      </c>
      <c r="F152" s="292" t="s">
        <v>251</v>
      </c>
      <c r="G152" s="292"/>
      <c r="H152" s="293"/>
      <c r="I152" s="294"/>
      <c r="J152" s="295"/>
    </row>
    <row r="153" spans="2:10" ht="13.5" customHeight="1" hidden="1" thickBot="1">
      <c r="B153" s="240"/>
      <c r="C153" s="240"/>
      <c r="D153" s="240"/>
      <c r="E153" s="288"/>
      <c r="F153" s="289" t="s">
        <v>252</v>
      </c>
      <c r="G153" s="289"/>
      <c r="H153" s="233"/>
      <c r="I153" s="234"/>
      <c r="J153" s="296"/>
    </row>
    <row r="154" spans="2:10" ht="36" customHeight="1" hidden="1" thickBot="1">
      <c r="B154" s="240">
        <v>160101</v>
      </c>
      <c r="C154" s="240"/>
      <c r="D154" s="240"/>
      <c r="E154" s="196" t="s">
        <v>1281</v>
      </c>
      <c r="F154" s="297" t="s">
        <v>253</v>
      </c>
      <c r="G154" s="297"/>
      <c r="H154" s="293"/>
      <c r="I154" s="293"/>
      <c r="J154" s="298"/>
    </row>
    <row r="155" spans="2:10" ht="126.75" customHeight="1" hidden="1" thickBot="1">
      <c r="B155" s="240">
        <v>180109</v>
      </c>
      <c r="C155" s="240"/>
      <c r="D155" s="240"/>
      <c r="E155" s="240" t="s">
        <v>1281</v>
      </c>
      <c r="F155" s="299" t="s">
        <v>609</v>
      </c>
      <c r="G155" s="299"/>
      <c r="H155" s="300"/>
      <c r="I155" s="301"/>
      <c r="J155" s="302"/>
    </row>
    <row r="156" spans="2:10" ht="64.5" customHeight="1" hidden="1" thickBot="1">
      <c r="B156" s="240">
        <v>180109</v>
      </c>
      <c r="C156" s="240"/>
      <c r="D156" s="240"/>
      <c r="E156" s="240" t="s">
        <v>1281</v>
      </c>
      <c r="F156" s="299" t="s">
        <v>610</v>
      </c>
      <c r="G156" s="299"/>
      <c r="H156" s="300"/>
      <c r="I156" s="301"/>
      <c r="J156" s="302"/>
    </row>
    <row r="157" spans="2:10" ht="13.5" customHeight="1" hidden="1" thickBot="1">
      <c r="B157" s="240"/>
      <c r="C157" s="201"/>
      <c r="D157" s="201"/>
      <c r="E157" s="303"/>
      <c r="F157" s="304" t="s">
        <v>336</v>
      </c>
      <c r="G157" s="304"/>
      <c r="H157" s="305"/>
      <c r="I157" s="290"/>
      <c r="J157" s="306"/>
    </row>
    <row r="158" spans="1:10" ht="24.75" customHeight="1" hidden="1">
      <c r="A158" s="284"/>
      <c r="B158" s="257">
        <v>100102</v>
      </c>
      <c r="C158" s="307"/>
      <c r="D158" s="307"/>
      <c r="E158" s="308" t="s">
        <v>611</v>
      </c>
      <c r="F158" s="309" t="s">
        <v>612</v>
      </c>
      <c r="G158" s="309"/>
      <c r="H158" s="254"/>
      <c r="I158" s="255"/>
      <c r="J158" s="255"/>
    </row>
    <row r="159" spans="1:10" ht="37.5" customHeight="1" hidden="1">
      <c r="A159" s="284"/>
      <c r="B159" s="257">
        <v>100106</v>
      </c>
      <c r="C159" s="307"/>
      <c r="D159" s="307"/>
      <c r="E159" s="264" t="s">
        <v>611</v>
      </c>
      <c r="F159" s="310" t="s">
        <v>659</v>
      </c>
      <c r="G159" s="310"/>
      <c r="H159" s="272"/>
      <c r="I159" s="273"/>
      <c r="J159" s="273"/>
    </row>
    <row r="160" spans="1:10" ht="80.25" customHeight="1" hidden="1">
      <c r="A160" s="284"/>
      <c r="B160" s="263">
        <v>100202</v>
      </c>
      <c r="C160" s="264"/>
      <c r="D160" s="264"/>
      <c r="E160" s="264" t="s">
        <v>611</v>
      </c>
      <c r="F160" s="285" t="s">
        <v>554</v>
      </c>
      <c r="G160" s="285"/>
      <c r="H160" s="272"/>
      <c r="I160" s="272"/>
      <c r="J160" s="279"/>
    </row>
    <row r="161" spans="1:10" ht="54" customHeight="1" hidden="1">
      <c r="A161" s="284"/>
      <c r="B161" s="257">
        <v>100202</v>
      </c>
      <c r="C161" s="307"/>
      <c r="D161" s="307"/>
      <c r="E161" s="263" t="s">
        <v>611</v>
      </c>
      <c r="F161" s="285" t="s">
        <v>555</v>
      </c>
      <c r="G161" s="285"/>
      <c r="H161" s="272"/>
      <c r="I161" s="272"/>
      <c r="J161" s="279"/>
    </row>
    <row r="162" spans="1:10" ht="66.75" customHeight="1" hidden="1">
      <c r="A162" s="284"/>
      <c r="B162" s="257">
        <v>100202</v>
      </c>
      <c r="C162" s="307"/>
      <c r="D162" s="307"/>
      <c r="E162" s="263" t="s">
        <v>611</v>
      </c>
      <c r="F162" s="285" t="s">
        <v>556</v>
      </c>
      <c r="G162" s="285"/>
      <c r="H162" s="272"/>
      <c r="I162" s="272"/>
      <c r="J162" s="279"/>
    </row>
    <row r="163" spans="1:10" ht="42" customHeight="1" hidden="1">
      <c r="A163" s="284"/>
      <c r="B163" s="257">
        <v>100202</v>
      </c>
      <c r="C163" s="307"/>
      <c r="D163" s="307"/>
      <c r="E163" s="263" t="s">
        <v>611</v>
      </c>
      <c r="F163" s="285" t="s">
        <v>557</v>
      </c>
      <c r="G163" s="285"/>
      <c r="H163" s="272"/>
      <c r="I163" s="272"/>
      <c r="J163" s="279"/>
    </row>
    <row r="164" spans="1:10" ht="54.75" customHeight="1" hidden="1">
      <c r="A164" s="284"/>
      <c r="B164" s="257">
        <v>100202</v>
      </c>
      <c r="C164" s="307"/>
      <c r="D164" s="307"/>
      <c r="E164" s="263" t="s">
        <v>611</v>
      </c>
      <c r="F164" s="285" t="s">
        <v>587</v>
      </c>
      <c r="G164" s="278"/>
      <c r="H164" s="260"/>
      <c r="I164" s="260"/>
      <c r="J164" s="269"/>
    </row>
    <row r="165" spans="1:10" ht="57.75" customHeight="1" hidden="1">
      <c r="A165" s="284"/>
      <c r="B165" s="257">
        <v>100202</v>
      </c>
      <c r="C165" s="307"/>
      <c r="D165" s="307"/>
      <c r="E165" s="263" t="s">
        <v>611</v>
      </c>
      <c r="F165" s="285" t="s">
        <v>739</v>
      </c>
      <c r="G165" s="285"/>
      <c r="H165" s="272"/>
      <c r="I165" s="272"/>
      <c r="J165" s="279"/>
    </row>
    <row r="166" spans="1:10" ht="64.5" customHeight="1" hidden="1" thickBot="1">
      <c r="A166" s="284"/>
      <c r="B166" s="257">
        <v>100202</v>
      </c>
      <c r="C166" s="307"/>
      <c r="D166" s="307"/>
      <c r="E166" s="263" t="s">
        <v>611</v>
      </c>
      <c r="F166" s="285" t="s">
        <v>740</v>
      </c>
      <c r="G166" s="285"/>
      <c r="H166" s="272"/>
      <c r="I166" s="273"/>
      <c r="J166" s="274"/>
    </row>
    <row r="167" spans="1:10" ht="66" customHeight="1" hidden="1">
      <c r="A167" s="284"/>
      <c r="B167" s="257">
        <v>100202</v>
      </c>
      <c r="C167" s="307"/>
      <c r="D167" s="307"/>
      <c r="E167" s="263" t="s">
        <v>611</v>
      </c>
      <c r="F167" s="285" t="s">
        <v>741</v>
      </c>
      <c r="G167" s="285"/>
      <c r="H167" s="272"/>
      <c r="I167" s="272"/>
      <c r="J167" s="279"/>
    </row>
    <row r="168" spans="1:10" ht="80.25" customHeight="1" hidden="1">
      <c r="A168" s="284"/>
      <c r="B168" s="263">
        <v>100202</v>
      </c>
      <c r="C168" s="264"/>
      <c r="D168" s="264"/>
      <c r="E168" s="263" t="s">
        <v>611</v>
      </c>
      <c r="F168" s="285" t="s">
        <v>42</v>
      </c>
      <c r="G168" s="285"/>
      <c r="H168" s="272"/>
      <c r="I168" s="272"/>
      <c r="J168" s="279"/>
    </row>
    <row r="169" spans="1:10" ht="55.5" customHeight="1" hidden="1">
      <c r="A169" s="284"/>
      <c r="B169" s="263">
        <v>100202</v>
      </c>
      <c r="C169" s="264"/>
      <c r="D169" s="264"/>
      <c r="E169" s="263" t="s">
        <v>611</v>
      </c>
      <c r="F169" s="285" t="s">
        <v>43</v>
      </c>
      <c r="G169" s="285"/>
      <c r="H169" s="272"/>
      <c r="I169" s="272"/>
      <c r="J169" s="279"/>
    </row>
    <row r="170" spans="1:10" ht="58.5" customHeight="1" hidden="1">
      <c r="A170" s="284"/>
      <c r="B170" s="257">
        <v>100202</v>
      </c>
      <c r="C170" s="307"/>
      <c r="D170" s="307"/>
      <c r="E170" s="263" t="s">
        <v>611</v>
      </c>
      <c r="F170" s="285" t="s">
        <v>44</v>
      </c>
      <c r="G170" s="278"/>
      <c r="H170" s="260"/>
      <c r="I170" s="260"/>
      <c r="J170" s="269"/>
    </row>
    <row r="171" spans="1:10" ht="54" customHeight="1" hidden="1">
      <c r="A171" s="284"/>
      <c r="B171" s="257">
        <v>100202</v>
      </c>
      <c r="C171" s="307"/>
      <c r="D171" s="307"/>
      <c r="E171" s="263" t="s">
        <v>611</v>
      </c>
      <c r="F171" s="285" t="s">
        <v>918</v>
      </c>
      <c r="G171" s="278"/>
      <c r="H171" s="260"/>
      <c r="I171" s="260"/>
      <c r="J171" s="269"/>
    </row>
    <row r="172" spans="1:10" ht="54.75" customHeight="1" hidden="1">
      <c r="A172" s="284"/>
      <c r="B172" s="257">
        <v>100203</v>
      </c>
      <c r="C172" s="307"/>
      <c r="D172" s="307"/>
      <c r="E172" s="263" t="s">
        <v>611</v>
      </c>
      <c r="F172" s="285" t="s">
        <v>54</v>
      </c>
      <c r="G172" s="278"/>
      <c r="H172" s="260"/>
      <c r="I172" s="260"/>
      <c r="J172" s="269"/>
    </row>
    <row r="173" spans="1:10" ht="43.5" customHeight="1" hidden="1">
      <c r="A173" s="284"/>
      <c r="B173" s="257">
        <v>100203</v>
      </c>
      <c r="C173" s="307"/>
      <c r="D173" s="307"/>
      <c r="E173" s="263" t="s">
        <v>611</v>
      </c>
      <c r="F173" s="285" t="s">
        <v>55</v>
      </c>
      <c r="G173" s="278"/>
      <c r="H173" s="260"/>
      <c r="I173" s="260"/>
      <c r="J173" s="269"/>
    </row>
    <row r="174" spans="1:10" ht="42" customHeight="1" hidden="1">
      <c r="A174" s="284"/>
      <c r="B174" s="257">
        <v>100203</v>
      </c>
      <c r="C174" s="307"/>
      <c r="D174" s="307"/>
      <c r="E174" s="263" t="s">
        <v>611</v>
      </c>
      <c r="F174" s="285" t="s">
        <v>56</v>
      </c>
      <c r="G174" s="278"/>
      <c r="H174" s="260"/>
      <c r="I174" s="260"/>
      <c r="J174" s="269"/>
    </row>
    <row r="175" spans="1:10" ht="54" customHeight="1" hidden="1">
      <c r="A175" s="284"/>
      <c r="B175" s="257">
        <v>100203</v>
      </c>
      <c r="C175" s="307"/>
      <c r="D175" s="307"/>
      <c r="E175" s="263" t="s">
        <v>611</v>
      </c>
      <c r="F175" s="285" t="s">
        <v>57</v>
      </c>
      <c r="G175" s="278"/>
      <c r="H175" s="260"/>
      <c r="I175" s="260"/>
      <c r="J175" s="269"/>
    </row>
    <row r="176" spans="1:10" ht="69" customHeight="1" hidden="1">
      <c r="A176" s="284"/>
      <c r="B176" s="257">
        <v>100203</v>
      </c>
      <c r="C176" s="307"/>
      <c r="D176" s="307"/>
      <c r="E176" s="263" t="s">
        <v>611</v>
      </c>
      <c r="F176" s="285" t="s">
        <v>1119</v>
      </c>
      <c r="G176" s="278"/>
      <c r="H176" s="260"/>
      <c r="I176" s="260"/>
      <c r="J176" s="260"/>
    </row>
    <row r="177" spans="1:10" ht="55.5" customHeight="1" hidden="1">
      <c r="A177" s="284"/>
      <c r="B177" s="257">
        <v>100203</v>
      </c>
      <c r="C177" s="307"/>
      <c r="D177" s="307"/>
      <c r="E177" s="263" t="s">
        <v>611</v>
      </c>
      <c r="F177" s="285" t="s">
        <v>1120</v>
      </c>
      <c r="G177" s="285"/>
      <c r="H177" s="272"/>
      <c r="I177" s="272"/>
      <c r="J177" s="272"/>
    </row>
    <row r="178" spans="1:10" ht="54.75" customHeight="1" hidden="1">
      <c r="A178" s="284"/>
      <c r="B178" s="257">
        <v>100203</v>
      </c>
      <c r="C178" s="307"/>
      <c r="D178" s="307"/>
      <c r="E178" s="263" t="s">
        <v>611</v>
      </c>
      <c r="F178" s="285" t="s">
        <v>1121</v>
      </c>
      <c r="G178" s="285"/>
      <c r="H178" s="272"/>
      <c r="I178" s="272"/>
      <c r="J178" s="272"/>
    </row>
    <row r="179" spans="1:10" ht="55.5" customHeight="1" hidden="1">
      <c r="A179" s="284"/>
      <c r="B179" s="257">
        <v>100203</v>
      </c>
      <c r="C179" s="307"/>
      <c r="D179" s="307"/>
      <c r="E179" s="263" t="s">
        <v>611</v>
      </c>
      <c r="F179" s="285" t="s">
        <v>1122</v>
      </c>
      <c r="G179" s="285"/>
      <c r="H179" s="272"/>
      <c r="I179" s="272"/>
      <c r="J179" s="279"/>
    </row>
    <row r="180" spans="1:10" ht="66.75" customHeight="1" hidden="1">
      <c r="A180" s="284"/>
      <c r="B180" s="257">
        <v>100203</v>
      </c>
      <c r="C180" s="307"/>
      <c r="D180" s="307"/>
      <c r="E180" s="263" t="s">
        <v>611</v>
      </c>
      <c r="F180" s="285" t="s">
        <v>1165</v>
      </c>
      <c r="G180" s="285"/>
      <c r="H180" s="272"/>
      <c r="I180" s="272"/>
      <c r="J180" s="272"/>
    </row>
    <row r="181" spans="1:10" ht="64.5" customHeight="1" hidden="1" thickBot="1">
      <c r="A181" s="284"/>
      <c r="B181" s="257">
        <v>100203</v>
      </c>
      <c r="C181" s="307"/>
      <c r="D181" s="307"/>
      <c r="E181" s="263" t="s">
        <v>611</v>
      </c>
      <c r="F181" s="285" t="s">
        <v>681</v>
      </c>
      <c r="G181" s="285"/>
      <c r="H181" s="272"/>
      <c r="I181" s="272"/>
      <c r="J181" s="272"/>
    </row>
    <row r="182" spans="1:10" ht="64.5" customHeight="1" hidden="1" thickBot="1">
      <c r="A182" s="284"/>
      <c r="B182" s="257">
        <v>100203</v>
      </c>
      <c r="C182" s="307"/>
      <c r="D182" s="307"/>
      <c r="E182" s="263" t="s">
        <v>611</v>
      </c>
      <c r="F182" s="285" t="s">
        <v>891</v>
      </c>
      <c r="G182" s="285"/>
      <c r="H182" s="272"/>
      <c r="I182" s="272"/>
      <c r="J182" s="272"/>
    </row>
    <row r="183" spans="1:10" ht="51.75" customHeight="1" hidden="1">
      <c r="A183" s="284"/>
      <c r="B183" s="257">
        <v>100203</v>
      </c>
      <c r="C183" s="307"/>
      <c r="D183" s="307"/>
      <c r="E183" s="263" t="s">
        <v>611</v>
      </c>
      <c r="F183" s="276" t="s">
        <v>54</v>
      </c>
      <c r="G183" s="276"/>
      <c r="H183" s="272"/>
      <c r="I183" s="272"/>
      <c r="J183" s="272"/>
    </row>
    <row r="184" spans="1:10" ht="93" customHeight="1" hidden="1">
      <c r="A184" s="284"/>
      <c r="B184" s="257">
        <v>100203</v>
      </c>
      <c r="C184" s="307"/>
      <c r="D184" s="307"/>
      <c r="E184" s="263" t="s">
        <v>611</v>
      </c>
      <c r="F184" s="285" t="s">
        <v>892</v>
      </c>
      <c r="G184" s="285"/>
      <c r="H184" s="272"/>
      <c r="I184" s="272"/>
      <c r="J184" s="272"/>
    </row>
    <row r="185" spans="1:10" ht="54.75" customHeight="1" hidden="1">
      <c r="A185" s="284"/>
      <c r="B185" s="257">
        <v>100203</v>
      </c>
      <c r="C185" s="307"/>
      <c r="D185" s="307"/>
      <c r="E185" s="263" t="s">
        <v>611</v>
      </c>
      <c r="F185" s="285" t="s">
        <v>893</v>
      </c>
      <c r="G185" s="280"/>
      <c r="H185" s="281"/>
      <c r="I185" s="281"/>
      <c r="J185" s="281"/>
    </row>
    <row r="186" spans="1:10" ht="64.5" customHeight="1" hidden="1">
      <c r="A186" s="284"/>
      <c r="B186" s="257">
        <v>100203</v>
      </c>
      <c r="C186" s="307"/>
      <c r="D186" s="307"/>
      <c r="E186" s="263" t="s">
        <v>611</v>
      </c>
      <c r="F186" s="285" t="s">
        <v>795</v>
      </c>
      <c r="G186" s="285"/>
      <c r="H186" s="272"/>
      <c r="I186" s="272"/>
      <c r="J186" s="272"/>
    </row>
    <row r="187" spans="1:10" ht="51.75" customHeight="1" hidden="1" thickBot="1">
      <c r="A187" s="284"/>
      <c r="B187" s="257">
        <v>100203</v>
      </c>
      <c r="C187" s="307"/>
      <c r="D187" s="307"/>
      <c r="E187" s="263" t="s">
        <v>611</v>
      </c>
      <c r="F187" s="285" t="s">
        <v>796</v>
      </c>
      <c r="G187" s="285"/>
      <c r="H187" s="272"/>
      <c r="I187" s="281"/>
      <c r="J187" s="281"/>
    </row>
    <row r="188" spans="1:10" ht="42" customHeight="1" hidden="1">
      <c r="A188" s="284"/>
      <c r="B188" s="257">
        <v>100203</v>
      </c>
      <c r="C188" s="307"/>
      <c r="D188" s="307"/>
      <c r="E188" s="263" t="s">
        <v>611</v>
      </c>
      <c r="F188" s="285" t="s">
        <v>781</v>
      </c>
      <c r="G188" s="285"/>
      <c r="H188" s="272"/>
      <c r="I188" s="272"/>
      <c r="J188" s="272"/>
    </row>
    <row r="189" spans="1:10" ht="55.5" customHeight="1" hidden="1">
      <c r="A189" s="284"/>
      <c r="B189" s="257">
        <v>100203</v>
      </c>
      <c r="C189" s="307"/>
      <c r="D189" s="307"/>
      <c r="E189" s="263" t="s">
        <v>611</v>
      </c>
      <c r="F189" s="285" t="s">
        <v>782</v>
      </c>
      <c r="G189" s="285"/>
      <c r="H189" s="272"/>
      <c r="I189" s="272"/>
      <c r="J189" s="272"/>
    </row>
    <row r="190" spans="1:10" ht="67.5" customHeight="1" hidden="1">
      <c r="A190" s="284"/>
      <c r="B190" s="257">
        <v>100203</v>
      </c>
      <c r="C190" s="307"/>
      <c r="D190" s="307"/>
      <c r="E190" s="263" t="s">
        <v>611</v>
      </c>
      <c r="F190" s="285" t="s">
        <v>783</v>
      </c>
      <c r="G190" s="278"/>
      <c r="H190" s="260"/>
      <c r="I190" s="260"/>
      <c r="J190" s="260"/>
    </row>
    <row r="191" spans="1:10" ht="51.75" customHeight="1" hidden="1" thickBot="1">
      <c r="A191" s="284"/>
      <c r="B191" s="257">
        <v>100203</v>
      </c>
      <c r="C191" s="307"/>
      <c r="D191" s="307"/>
      <c r="E191" s="263" t="s">
        <v>611</v>
      </c>
      <c r="F191" s="285" t="s">
        <v>774</v>
      </c>
      <c r="G191" s="285"/>
      <c r="H191" s="272"/>
      <c r="I191" s="272"/>
      <c r="J191" s="272"/>
    </row>
    <row r="192" spans="1:10" ht="51.75" customHeight="1" hidden="1" thickBot="1">
      <c r="A192" s="284"/>
      <c r="B192" s="257">
        <v>100203</v>
      </c>
      <c r="C192" s="307"/>
      <c r="D192" s="307"/>
      <c r="E192" s="263" t="s">
        <v>611</v>
      </c>
      <c r="F192" s="285" t="s">
        <v>775</v>
      </c>
      <c r="G192" s="285"/>
      <c r="H192" s="272"/>
      <c r="I192" s="272"/>
      <c r="J192" s="272"/>
    </row>
    <row r="193" spans="1:10" ht="51.75" customHeight="1" hidden="1" thickBot="1">
      <c r="A193" s="284"/>
      <c r="B193" s="257">
        <v>100203</v>
      </c>
      <c r="C193" s="307"/>
      <c r="D193" s="307"/>
      <c r="E193" s="263" t="s">
        <v>611</v>
      </c>
      <c r="F193" s="285" t="s">
        <v>776</v>
      </c>
      <c r="G193" s="311"/>
      <c r="H193" s="312"/>
      <c r="I193" s="312"/>
      <c r="J193" s="312"/>
    </row>
    <row r="194" spans="1:10" ht="40.5" customHeight="1" hidden="1">
      <c r="A194" s="284"/>
      <c r="B194" s="257">
        <v>100203</v>
      </c>
      <c r="C194" s="307"/>
      <c r="D194" s="307"/>
      <c r="E194" s="263" t="s">
        <v>611</v>
      </c>
      <c r="F194" s="285" t="s">
        <v>847</v>
      </c>
      <c r="G194" s="311"/>
      <c r="H194" s="312"/>
      <c r="I194" s="312"/>
      <c r="J194" s="312"/>
    </row>
    <row r="195" spans="1:10" ht="54" customHeight="1" hidden="1" thickBot="1">
      <c r="A195" s="284"/>
      <c r="B195" s="313">
        <v>100203</v>
      </c>
      <c r="C195" s="313"/>
      <c r="D195" s="313"/>
      <c r="E195" s="313" t="s">
        <v>611</v>
      </c>
      <c r="F195" s="314" t="s">
        <v>848</v>
      </c>
      <c r="G195" s="314"/>
      <c r="H195" s="315"/>
      <c r="I195" s="315"/>
      <c r="J195" s="315"/>
    </row>
    <row r="196" spans="1:10" ht="69" customHeight="1" hidden="1" thickBot="1">
      <c r="A196" s="316"/>
      <c r="B196" s="240">
        <v>100203</v>
      </c>
      <c r="C196" s="200"/>
      <c r="D196" s="200"/>
      <c r="E196" s="313" t="s">
        <v>611</v>
      </c>
      <c r="F196" s="292" t="s">
        <v>849</v>
      </c>
      <c r="G196" s="292"/>
      <c r="H196" s="293"/>
      <c r="I196" s="294"/>
      <c r="J196" s="294"/>
    </row>
    <row r="197" spans="1:10" ht="69" customHeight="1" hidden="1" thickBot="1">
      <c r="A197" s="316"/>
      <c r="B197" s="240">
        <v>100203</v>
      </c>
      <c r="C197" s="200"/>
      <c r="D197" s="200"/>
      <c r="E197" s="313" t="s">
        <v>611</v>
      </c>
      <c r="F197" s="292" t="s">
        <v>831</v>
      </c>
      <c r="G197" s="292"/>
      <c r="H197" s="293"/>
      <c r="I197" s="294"/>
      <c r="J197" s="294"/>
    </row>
    <row r="198" spans="1:10" ht="93.75" customHeight="1" hidden="1" thickBot="1">
      <c r="A198" s="316"/>
      <c r="B198" s="240">
        <v>100203</v>
      </c>
      <c r="C198" s="200"/>
      <c r="D198" s="200"/>
      <c r="E198" s="313" t="s">
        <v>611</v>
      </c>
      <c r="F198" s="292" t="s">
        <v>870</v>
      </c>
      <c r="G198" s="292"/>
      <c r="H198" s="293"/>
      <c r="I198" s="294"/>
      <c r="J198" s="294"/>
    </row>
    <row r="199" spans="1:10" ht="68.25" customHeight="1" hidden="1" thickBot="1">
      <c r="A199" s="316"/>
      <c r="B199" s="240">
        <v>100203</v>
      </c>
      <c r="C199" s="200"/>
      <c r="D199" s="200"/>
      <c r="E199" s="313" t="s">
        <v>611</v>
      </c>
      <c r="F199" s="292" t="s">
        <v>777</v>
      </c>
      <c r="G199" s="292"/>
      <c r="H199" s="317"/>
      <c r="I199" s="318"/>
      <c r="J199" s="318"/>
    </row>
    <row r="200" spans="1:10" ht="42" customHeight="1" hidden="1" thickBot="1">
      <c r="A200" s="316"/>
      <c r="B200" s="240">
        <v>100203</v>
      </c>
      <c r="C200" s="200"/>
      <c r="D200" s="200"/>
      <c r="E200" s="313" t="s">
        <v>611</v>
      </c>
      <c r="F200" s="292" t="s">
        <v>778</v>
      </c>
      <c r="G200" s="292"/>
      <c r="H200" s="317"/>
      <c r="I200" s="318"/>
      <c r="J200" s="318"/>
    </row>
    <row r="201" spans="1:10" ht="44.25" customHeight="1" hidden="1" thickBot="1">
      <c r="A201" s="316"/>
      <c r="B201" s="240">
        <v>100203</v>
      </c>
      <c r="C201" s="200"/>
      <c r="D201" s="200"/>
      <c r="E201" s="313" t="s">
        <v>611</v>
      </c>
      <c r="F201" s="292" t="s">
        <v>779</v>
      </c>
      <c r="G201" s="292"/>
      <c r="H201" s="317"/>
      <c r="I201" s="318"/>
      <c r="J201" s="318"/>
    </row>
    <row r="202" spans="1:10" ht="43.5" customHeight="1" hidden="1" thickBot="1">
      <c r="A202" s="316"/>
      <c r="B202" s="240">
        <v>100203</v>
      </c>
      <c r="C202" s="200"/>
      <c r="D202" s="200"/>
      <c r="E202" s="313" t="s">
        <v>611</v>
      </c>
      <c r="F202" s="292" t="s">
        <v>780</v>
      </c>
      <c r="G202" s="292"/>
      <c r="H202" s="317"/>
      <c r="I202" s="318"/>
      <c r="J202" s="318"/>
    </row>
    <row r="203" spans="1:10" ht="54" customHeight="1" hidden="1" thickBot="1">
      <c r="A203" s="316"/>
      <c r="B203" s="240">
        <v>100203</v>
      </c>
      <c r="C203" s="200"/>
      <c r="D203" s="200"/>
      <c r="E203" s="313" t="s">
        <v>611</v>
      </c>
      <c r="F203" s="292" t="s">
        <v>764</v>
      </c>
      <c r="G203" s="292"/>
      <c r="H203" s="317"/>
      <c r="I203" s="318"/>
      <c r="J203" s="318"/>
    </row>
    <row r="204" spans="1:10" ht="42.75" customHeight="1" hidden="1" thickBot="1">
      <c r="A204" s="316"/>
      <c r="B204" s="240">
        <v>100203</v>
      </c>
      <c r="C204" s="200"/>
      <c r="D204" s="200"/>
      <c r="E204" s="313" t="s">
        <v>611</v>
      </c>
      <c r="F204" s="292" t="s">
        <v>765</v>
      </c>
      <c r="G204" s="292"/>
      <c r="H204" s="317"/>
      <c r="I204" s="318"/>
      <c r="J204" s="318"/>
    </row>
    <row r="205" spans="1:10" ht="47.25" customHeight="1" hidden="1" thickBot="1">
      <c r="A205" s="316"/>
      <c r="B205" s="240">
        <v>100203</v>
      </c>
      <c r="C205" s="200"/>
      <c r="D205" s="200"/>
      <c r="E205" s="313" t="s">
        <v>611</v>
      </c>
      <c r="F205" s="292" t="s">
        <v>818</v>
      </c>
      <c r="G205" s="292"/>
      <c r="H205" s="317"/>
      <c r="I205" s="318"/>
      <c r="J205" s="318"/>
    </row>
    <row r="206" spans="1:10" ht="59.25" customHeight="1" hidden="1" thickBot="1">
      <c r="A206" s="316"/>
      <c r="B206" s="240">
        <v>100203</v>
      </c>
      <c r="C206" s="200"/>
      <c r="D206" s="200"/>
      <c r="E206" s="313" t="s">
        <v>611</v>
      </c>
      <c r="F206" s="292" t="s">
        <v>819</v>
      </c>
      <c r="G206" s="292"/>
      <c r="H206" s="317"/>
      <c r="I206" s="318"/>
      <c r="J206" s="318"/>
    </row>
    <row r="207" spans="1:10" ht="70.5" customHeight="1" hidden="1" thickBot="1">
      <c r="A207" s="316"/>
      <c r="B207" s="240">
        <v>100203</v>
      </c>
      <c r="C207" s="200"/>
      <c r="D207" s="200"/>
      <c r="E207" s="313" t="s">
        <v>611</v>
      </c>
      <c r="F207" s="292" t="s">
        <v>820</v>
      </c>
      <c r="G207" s="292"/>
      <c r="H207" s="317"/>
      <c r="I207" s="318"/>
      <c r="J207" s="318"/>
    </row>
    <row r="208" spans="1:10" ht="66" customHeight="1" hidden="1" thickBot="1">
      <c r="A208" s="316"/>
      <c r="B208" s="240">
        <v>100203</v>
      </c>
      <c r="C208" s="200"/>
      <c r="D208" s="200"/>
      <c r="E208" s="313" t="s">
        <v>611</v>
      </c>
      <c r="F208" s="292" t="s">
        <v>845</v>
      </c>
      <c r="G208" s="292"/>
      <c r="H208" s="317"/>
      <c r="I208" s="318"/>
      <c r="J208" s="318"/>
    </row>
    <row r="209" spans="1:10" ht="68.25" customHeight="1" hidden="1" thickBot="1">
      <c r="A209" s="316"/>
      <c r="B209" s="240">
        <v>100203</v>
      </c>
      <c r="C209" s="200"/>
      <c r="D209" s="200"/>
      <c r="E209" s="313" t="s">
        <v>611</v>
      </c>
      <c r="F209" s="292" t="s">
        <v>827</v>
      </c>
      <c r="G209" s="292"/>
      <c r="H209" s="317"/>
      <c r="I209" s="318"/>
      <c r="J209" s="318"/>
    </row>
    <row r="210" spans="1:10" ht="41.25" customHeight="1" hidden="1" thickBot="1">
      <c r="A210" s="316"/>
      <c r="B210" s="240">
        <v>100203</v>
      </c>
      <c r="C210" s="200"/>
      <c r="D210" s="200"/>
      <c r="E210" s="313" t="s">
        <v>611</v>
      </c>
      <c r="F210" s="292" t="s">
        <v>828</v>
      </c>
      <c r="G210" s="292"/>
      <c r="H210" s="317"/>
      <c r="I210" s="318"/>
      <c r="J210" s="318"/>
    </row>
    <row r="211" spans="1:10" ht="67.5" customHeight="1" hidden="1" thickBot="1">
      <c r="A211" s="316"/>
      <c r="B211" s="240">
        <v>100203</v>
      </c>
      <c r="C211" s="200"/>
      <c r="D211" s="200"/>
      <c r="E211" s="313" t="s">
        <v>611</v>
      </c>
      <c r="F211" s="292" t="s">
        <v>753</v>
      </c>
      <c r="G211" s="292"/>
      <c r="H211" s="317"/>
      <c r="I211" s="318"/>
      <c r="J211" s="318"/>
    </row>
    <row r="212" spans="1:10" ht="66.75" customHeight="1" hidden="1" thickBot="1">
      <c r="A212" s="316"/>
      <c r="B212" s="240">
        <v>100203</v>
      </c>
      <c r="C212" s="200"/>
      <c r="D212" s="200"/>
      <c r="E212" s="313" t="s">
        <v>611</v>
      </c>
      <c r="F212" s="292" t="s">
        <v>722</v>
      </c>
      <c r="G212" s="292"/>
      <c r="H212" s="317"/>
      <c r="I212" s="318"/>
      <c r="J212" s="318"/>
    </row>
    <row r="213" spans="1:10" ht="66.75" customHeight="1" hidden="1" thickBot="1">
      <c r="A213" s="316"/>
      <c r="B213" s="240">
        <v>100203</v>
      </c>
      <c r="C213" s="200"/>
      <c r="D213" s="200"/>
      <c r="E213" s="313" t="s">
        <v>611</v>
      </c>
      <c r="F213" s="292" t="s">
        <v>723</v>
      </c>
      <c r="G213" s="292"/>
      <c r="H213" s="317"/>
      <c r="I213" s="318"/>
      <c r="J213" s="318"/>
    </row>
    <row r="214" spans="1:10" ht="51.75" customHeight="1" hidden="1" thickBot="1">
      <c r="A214" s="316"/>
      <c r="B214" s="240">
        <v>100203</v>
      </c>
      <c r="C214" s="200"/>
      <c r="D214" s="200"/>
      <c r="E214" s="313" t="s">
        <v>611</v>
      </c>
      <c r="F214" s="292" t="s">
        <v>724</v>
      </c>
      <c r="G214" s="292"/>
      <c r="H214" s="317"/>
      <c r="I214" s="318"/>
      <c r="J214" s="318"/>
    </row>
    <row r="215" spans="1:10" ht="57" customHeight="1" hidden="1" thickBot="1">
      <c r="A215" s="316"/>
      <c r="B215" s="240">
        <v>100203</v>
      </c>
      <c r="C215" s="200"/>
      <c r="D215" s="200"/>
      <c r="E215" s="313" t="s">
        <v>611</v>
      </c>
      <c r="F215" s="292" t="s">
        <v>756</v>
      </c>
      <c r="G215" s="292"/>
      <c r="H215" s="317"/>
      <c r="I215" s="318"/>
      <c r="J215" s="318"/>
    </row>
    <row r="216" spans="1:10" ht="54" customHeight="1" hidden="1" thickBot="1">
      <c r="A216" s="316"/>
      <c r="B216" s="240">
        <v>100203</v>
      </c>
      <c r="C216" s="200"/>
      <c r="D216" s="200"/>
      <c r="E216" s="313" t="s">
        <v>611</v>
      </c>
      <c r="F216" s="292" t="s">
        <v>757</v>
      </c>
      <c r="G216" s="292"/>
      <c r="H216" s="317"/>
      <c r="I216" s="318"/>
      <c r="J216" s="318"/>
    </row>
    <row r="217" spans="1:10" ht="42" customHeight="1" hidden="1" thickBot="1">
      <c r="A217" s="316"/>
      <c r="B217" s="240">
        <v>100203</v>
      </c>
      <c r="C217" s="200"/>
      <c r="D217" s="200"/>
      <c r="E217" s="313" t="s">
        <v>611</v>
      </c>
      <c r="F217" s="292" t="s">
        <v>755</v>
      </c>
      <c r="G217" s="292"/>
      <c r="H217" s="317"/>
      <c r="I217" s="318"/>
      <c r="J217" s="318"/>
    </row>
    <row r="218" spans="1:10" ht="44.25" customHeight="1" hidden="1" thickBot="1">
      <c r="A218" s="316"/>
      <c r="B218" s="240">
        <v>100203</v>
      </c>
      <c r="C218" s="200"/>
      <c r="D218" s="200"/>
      <c r="E218" s="313" t="s">
        <v>611</v>
      </c>
      <c r="F218" s="292" t="s">
        <v>766</v>
      </c>
      <c r="G218" s="292"/>
      <c r="H218" s="317"/>
      <c r="I218" s="318"/>
      <c r="J218" s="318"/>
    </row>
    <row r="219" spans="1:10" ht="66.75" customHeight="1" hidden="1" thickBot="1">
      <c r="A219" s="316"/>
      <c r="B219" s="240">
        <v>100203</v>
      </c>
      <c r="C219" s="200"/>
      <c r="D219" s="200"/>
      <c r="E219" s="313" t="s">
        <v>611</v>
      </c>
      <c r="F219" s="292" t="s">
        <v>767</v>
      </c>
      <c r="G219" s="292"/>
      <c r="H219" s="317"/>
      <c r="I219" s="318"/>
      <c r="J219" s="318"/>
    </row>
    <row r="220" spans="1:10" ht="42" customHeight="1" hidden="1" thickBot="1">
      <c r="A220" s="316"/>
      <c r="B220" s="240">
        <v>100203</v>
      </c>
      <c r="C220" s="200"/>
      <c r="D220" s="200"/>
      <c r="E220" s="313" t="s">
        <v>611</v>
      </c>
      <c r="F220" s="292" t="s">
        <v>382</v>
      </c>
      <c r="G220" s="292"/>
      <c r="H220" s="317"/>
      <c r="I220" s="318"/>
      <c r="J220" s="318"/>
    </row>
    <row r="221" spans="1:10" ht="57" customHeight="1" hidden="1" thickBot="1">
      <c r="A221" s="316"/>
      <c r="B221" s="240">
        <v>100203</v>
      </c>
      <c r="C221" s="200"/>
      <c r="D221" s="200"/>
      <c r="E221" s="313" t="s">
        <v>611</v>
      </c>
      <c r="F221" s="292" t="s">
        <v>1259</v>
      </c>
      <c r="G221" s="292"/>
      <c r="H221" s="317"/>
      <c r="I221" s="318"/>
      <c r="J221" s="318"/>
    </row>
    <row r="222" spans="1:10" ht="54" customHeight="1" hidden="1" thickBot="1">
      <c r="A222" s="316"/>
      <c r="B222" s="240">
        <v>100203</v>
      </c>
      <c r="C222" s="200"/>
      <c r="D222" s="200"/>
      <c r="E222" s="313" t="s">
        <v>611</v>
      </c>
      <c r="F222" s="292" t="s">
        <v>383</v>
      </c>
      <c r="G222" s="292"/>
      <c r="H222" s="317"/>
      <c r="I222" s="318"/>
      <c r="J222" s="318"/>
    </row>
    <row r="223" spans="1:10" ht="66.75" customHeight="1" hidden="1" thickBot="1">
      <c r="A223" s="316"/>
      <c r="B223" s="240">
        <v>100203</v>
      </c>
      <c r="C223" s="200"/>
      <c r="D223" s="200"/>
      <c r="E223" s="313" t="s">
        <v>611</v>
      </c>
      <c r="F223" s="292" t="s">
        <v>1307</v>
      </c>
      <c r="G223" s="292"/>
      <c r="H223" s="317"/>
      <c r="I223" s="318"/>
      <c r="J223" s="318"/>
    </row>
    <row r="224" spans="1:10" ht="44.25" customHeight="1" hidden="1" thickBot="1">
      <c r="A224" s="316"/>
      <c r="B224" s="240">
        <v>100203</v>
      </c>
      <c r="C224" s="200"/>
      <c r="D224" s="200"/>
      <c r="E224" s="313" t="s">
        <v>611</v>
      </c>
      <c r="F224" s="292" t="s">
        <v>1308</v>
      </c>
      <c r="G224" s="292"/>
      <c r="H224" s="317"/>
      <c r="I224" s="318"/>
      <c r="J224" s="318"/>
    </row>
    <row r="225" spans="1:10" ht="54.75" customHeight="1" hidden="1" thickBot="1">
      <c r="A225" s="316"/>
      <c r="B225" s="240">
        <v>100203</v>
      </c>
      <c r="C225" s="200"/>
      <c r="D225" s="200"/>
      <c r="E225" s="313" t="s">
        <v>611</v>
      </c>
      <c r="F225" s="292" t="s">
        <v>1309</v>
      </c>
      <c r="G225" s="292"/>
      <c r="H225" s="317"/>
      <c r="I225" s="318"/>
      <c r="J225" s="318"/>
    </row>
    <row r="226" spans="1:10" ht="44.25" customHeight="1" hidden="1" thickBot="1">
      <c r="A226" s="316"/>
      <c r="B226" s="240">
        <v>100203</v>
      </c>
      <c r="C226" s="200"/>
      <c r="D226" s="200"/>
      <c r="E226" s="313" t="s">
        <v>611</v>
      </c>
      <c r="F226" s="292" t="s">
        <v>1310</v>
      </c>
      <c r="G226" s="292"/>
      <c r="H226" s="317"/>
      <c r="I226" s="318"/>
      <c r="J226" s="318"/>
    </row>
    <row r="227" spans="1:10" ht="54.75" customHeight="1" hidden="1" thickBot="1">
      <c r="A227" s="316"/>
      <c r="B227" s="240">
        <v>100203</v>
      </c>
      <c r="C227" s="200"/>
      <c r="D227" s="200"/>
      <c r="E227" s="313" t="s">
        <v>611</v>
      </c>
      <c r="F227" s="292" t="s">
        <v>1311</v>
      </c>
      <c r="G227" s="292"/>
      <c r="H227" s="317"/>
      <c r="I227" s="318"/>
      <c r="J227" s="318"/>
    </row>
    <row r="228" spans="1:10" ht="81" customHeight="1" hidden="1" thickBot="1">
      <c r="A228" s="316"/>
      <c r="B228" s="240">
        <v>100203</v>
      </c>
      <c r="C228" s="200"/>
      <c r="D228" s="200"/>
      <c r="E228" s="313" t="s">
        <v>611</v>
      </c>
      <c r="F228" s="292" t="s">
        <v>493</v>
      </c>
      <c r="G228" s="292"/>
      <c r="H228" s="317"/>
      <c r="I228" s="318"/>
      <c r="J228" s="318"/>
    </row>
    <row r="229" spans="1:10" ht="45.75" customHeight="1" hidden="1" thickBot="1">
      <c r="A229" s="316"/>
      <c r="B229" s="240">
        <v>100203</v>
      </c>
      <c r="C229" s="200"/>
      <c r="D229" s="200"/>
      <c r="E229" s="313" t="s">
        <v>611</v>
      </c>
      <c r="F229" s="292" t="s">
        <v>483</v>
      </c>
      <c r="G229" s="292"/>
      <c r="H229" s="317"/>
      <c r="I229" s="318"/>
      <c r="J229" s="318"/>
    </row>
    <row r="230" spans="1:10" ht="45" customHeight="1" hidden="1" thickBot="1">
      <c r="A230" s="316"/>
      <c r="B230" s="240">
        <v>100203</v>
      </c>
      <c r="C230" s="200"/>
      <c r="D230" s="200"/>
      <c r="E230" s="313" t="s">
        <v>611</v>
      </c>
      <c r="F230" s="292" t="s">
        <v>484</v>
      </c>
      <c r="G230" s="292"/>
      <c r="H230" s="317"/>
      <c r="I230" s="318"/>
      <c r="J230" s="318"/>
    </row>
    <row r="231" spans="1:10" ht="54" customHeight="1" hidden="1" thickBot="1">
      <c r="A231" s="316"/>
      <c r="B231" s="240">
        <v>100203</v>
      </c>
      <c r="C231" s="200"/>
      <c r="D231" s="200"/>
      <c r="E231" s="313" t="s">
        <v>611</v>
      </c>
      <c r="F231" s="292" t="s">
        <v>485</v>
      </c>
      <c r="G231" s="292"/>
      <c r="H231" s="317"/>
      <c r="I231" s="318"/>
      <c r="J231" s="318"/>
    </row>
    <row r="232" spans="1:10" ht="53.25" customHeight="1" hidden="1" thickBot="1">
      <c r="A232" s="316"/>
      <c r="B232" s="240">
        <v>100203</v>
      </c>
      <c r="C232" s="200"/>
      <c r="D232" s="200"/>
      <c r="E232" s="313" t="s">
        <v>611</v>
      </c>
      <c r="F232" s="292" t="s">
        <v>486</v>
      </c>
      <c r="G232" s="292"/>
      <c r="H232" s="317"/>
      <c r="I232" s="318"/>
      <c r="J232" s="318"/>
    </row>
    <row r="233" spans="1:10" ht="55.5" customHeight="1" hidden="1" thickBot="1">
      <c r="A233" s="316"/>
      <c r="B233" s="240">
        <v>100203</v>
      </c>
      <c r="C233" s="200"/>
      <c r="D233" s="200"/>
      <c r="E233" s="313" t="s">
        <v>611</v>
      </c>
      <c r="F233" s="292" t="s">
        <v>487</v>
      </c>
      <c r="G233" s="292"/>
      <c r="H233" s="317"/>
      <c r="I233" s="318"/>
      <c r="J233" s="318"/>
    </row>
    <row r="234" spans="1:10" ht="54" customHeight="1" hidden="1" thickBot="1">
      <c r="A234" s="316"/>
      <c r="B234" s="240">
        <v>100203</v>
      </c>
      <c r="C234" s="200"/>
      <c r="D234" s="200"/>
      <c r="E234" s="313" t="s">
        <v>611</v>
      </c>
      <c r="F234" s="292" t="s">
        <v>529</v>
      </c>
      <c r="G234" s="292"/>
      <c r="H234" s="317"/>
      <c r="I234" s="318"/>
      <c r="J234" s="318"/>
    </row>
    <row r="235" spans="1:10" ht="44.25" customHeight="1" hidden="1" thickBot="1">
      <c r="A235" s="316"/>
      <c r="B235" s="240">
        <v>100203</v>
      </c>
      <c r="C235" s="200"/>
      <c r="D235" s="200"/>
      <c r="E235" s="313" t="s">
        <v>611</v>
      </c>
      <c r="F235" s="292" t="s">
        <v>530</v>
      </c>
      <c r="G235" s="292"/>
      <c r="H235" s="317"/>
      <c r="I235" s="318"/>
      <c r="J235" s="318"/>
    </row>
    <row r="236" spans="1:10" ht="53.25" customHeight="1" hidden="1" thickBot="1">
      <c r="A236" s="316"/>
      <c r="B236" s="240">
        <v>100203</v>
      </c>
      <c r="C236" s="200"/>
      <c r="D236" s="200"/>
      <c r="E236" s="313" t="s">
        <v>611</v>
      </c>
      <c r="F236" s="292" t="s">
        <v>1224</v>
      </c>
      <c r="G236" s="292"/>
      <c r="H236" s="317"/>
      <c r="I236" s="318"/>
      <c r="J236" s="318"/>
    </row>
    <row r="237" spans="1:10" ht="44.25" customHeight="1" hidden="1" thickBot="1">
      <c r="A237" s="316"/>
      <c r="B237" s="240">
        <v>100203</v>
      </c>
      <c r="C237" s="200"/>
      <c r="D237" s="200"/>
      <c r="E237" s="313" t="s">
        <v>611</v>
      </c>
      <c r="F237" s="292" t="s">
        <v>1225</v>
      </c>
      <c r="G237" s="292"/>
      <c r="H237" s="317"/>
      <c r="I237" s="318"/>
      <c r="J237" s="318"/>
    </row>
    <row r="238" spans="1:10" ht="56.25" customHeight="1" hidden="1" thickBot="1">
      <c r="A238" s="316"/>
      <c r="B238" s="240">
        <v>100203</v>
      </c>
      <c r="C238" s="200"/>
      <c r="D238" s="200"/>
      <c r="E238" s="313" t="s">
        <v>611</v>
      </c>
      <c r="F238" s="292" t="s">
        <v>1226</v>
      </c>
      <c r="G238" s="292"/>
      <c r="H238" s="317"/>
      <c r="I238" s="318"/>
      <c r="J238" s="318"/>
    </row>
    <row r="239" spans="1:10" ht="55.5" customHeight="1" hidden="1" thickBot="1">
      <c r="A239" s="316"/>
      <c r="B239" s="240">
        <v>100203</v>
      </c>
      <c r="C239" s="200"/>
      <c r="D239" s="200"/>
      <c r="E239" s="313" t="s">
        <v>611</v>
      </c>
      <c r="F239" s="314" t="s">
        <v>1227</v>
      </c>
      <c r="G239" s="319"/>
      <c r="H239" s="293"/>
      <c r="I239" s="294"/>
      <c r="J239" s="294"/>
    </row>
    <row r="240" spans="1:10" ht="43.5" customHeight="1" hidden="1" thickBot="1">
      <c r="A240" s="316"/>
      <c r="B240" s="240">
        <v>100203</v>
      </c>
      <c r="C240" s="200"/>
      <c r="D240" s="200"/>
      <c r="E240" s="313" t="s">
        <v>611</v>
      </c>
      <c r="F240" s="314" t="s">
        <v>1228</v>
      </c>
      <c r="G240" s="319"/>
      <c r="H240" s="293"/>
      <c r="I240" s="294"/>
      <c r="J240" s="294"/>
    </row>
    <row r="241" spans="1:10" ht="54" customHeight="1" hidden="1" thickBot="1">
      <c r="A241" s="316"/>
      <c r="B241" s="240">
        <v>100203</v>
      </c>
      <c r="C241" s="200"/>
      <c r="D241" s="200"/>
      <c r="E241" s="313" t="s">
        <v>611</v>
      </c>
      <c r="F241" s="319" t="s">
        <v>1229</v>
      </c>
      <c r="G241" s="319"/>
      <c r="H241" s="293"/>
      <c r="I241" s="294"/>
      <c r="J241" s="294"/>
    </row>
    <row r="242" spans="1:10" ht="54" customHeight="1" hidden="1" thickBot="1">
      <c r="A242" s="316"/>
      <c r="B242" s="240">
        <v>100203</v>
      </c>
      <c r="C242" s="200"/>
      <c r="D242" s="200"/>
      <c r="E242" s="313" t="s">
        <v>611</v>
      </c>
      <c r="F242" s="319" t="s">
        <v>1230</v>
      </c>
      <c r="G242" s="319"/>
      <c r="H242" s="293"/>
      <c r="I242" s="294"/>
      <c r="J242" s="294"/>
    </row>
    <row r="243" spans="1:10" ht="57" customHeight="1" hidden="1" thickBot="1">
      <c r="A243" s="316"/>
      <c r="B243" s="240">
        <v>100203</v>
      </c>
      <c r="C243" s="200"/>
      <c r="D243" s="200"/>
      <c r="E243" s="313" t="s">
        <v>611</v>
      </c>
      <c r="F243" s="319" t="s">
        <v>1231</v>
      </c>
      <c r="G243" s="319"/>
      <c r="H243" s="317"/>
      <c r="I243" s="318"/>
      <c r="J243" s="318"/>
    </row>
    <row r="244" spans="1:10" ht="57" customHeight="1" hidden="1" thickBot="1">
      <c r="A244" s="316"/>
      <c r="B244" s="240">
        <v>100203</v>
      </c>
      <c r="C244" s="200"/>
      <c r="D244" s="200"/>
      <c r="E244" s="313" t="s">
        <v>611</v>
      </c>
      <c r="F244" s="319" t="s">
        <v>346</v>
      </c>
      <c r="G244" s="319"/>
      <c r="H244" s="317"/>
      <c r="I244" s="318"/>
      <c r="J244" s="318"/>
    </row>
    <row r="245" spans="1:10" ht="58.5" customHeight="1" hidden="1" thickBot="1">
      <c r="A245" s="316"/>
      <c r="B245" s="240">
        <v>100203</v>
      </c>
      <c r="C245" s="200"/>
      <c r="D245" s="200"/>
      <c r="E245" s="313" t="s">
        <v>611</v>
      </c>
      <c r="F245" s="319" t="s">
        <v>347</v>
      </c>
      <c r="G245" s="319"/>
      <c r="H245" s="317"/>
      <c r="I245" s="318"/>
      <c r="J245" s="318"/>
    </row>
    <row r="246" spans="1:10" ht="119.25" customHeight="1" hidden="1" thickBot="1">
      <c r="A246" s="316"/>
      <c r="B246" s="240">
        <v>100203</v>
      </c>
      <c r="C246" s="200"/>
      <c r="D246" s="200"/>
      <c r="E246" s="313" t="s">
        <v>611</v>
      </c>
      <c r="F246" s="319" t="s">
        <v>348</v>
      </c>
      <c r="G246" s="319"/>
      <c r="H246" s="317"/>
      <c r="I246" s="318"/>
      <c r="J246" s="318"/>
    </row>
    <row r="247" spans="1:10" ht="53.25" customHeight="1" hidden="1" thickBot="1">
      <c r="A247" s="316"/>
      <c r="B247" s="240">
        <v>100302</v>
      </c>
      <c r="C247" s="200"/>
      <c r="D247" s="200"/>
      <c r="E247" s="313" t="s">
        <v>611</v>
      </c>
      <c r="F247" s="292" t="s">
        <v>334</v>
      </c>
      <c r="G247" s="292"/>
      <c r="H247" s="293"/>
      <c r="I247" s="294"/>
      <c r="J247" s="294"/>
    </row>
    <row r="248" spans="1:10" ht="32.25" customHeight="1" hidden="1" thickBot="1">
      <c r="A248" s="316"/>
      <c r="B248" s="240">
        <v>100302</v>
      </c>
      <c r="C248" s="200"/>
      <c r="D248" s="200"/>
      <c r="E248" s="313" t="s">
        <v>611</v>
      </c>
      <c r="F248" s="292" t="s">
        <v>335</v>
      </c>
      <c r="G248" s="292"/>
      <c r="H248" s="293"/>
      <c r="I248" s="294"/>
      <c r="J248" s="294"/>
    </row>
    <row r="249" spans="1:10" ht="29.25" customHeight="1" hidden="1" thickBot="1">
      <c r="A249" s="316"/>
      <c r="B249" s="240">
        <v>100302</v>
      </c>
      <c r="C249" s="200"/>
      <c r="D249" s="200"/>
      <c r="E249" s="313" t="s">
        <v>611</v>
      </c>
      <c r="F249" s="292" t="s">
        <v>340</v>
      </c>
      <c r="G249" s="292"/>
      <c r="H249" s="293"/>
      <c r="I249" s="294"/>
      <c r="J249" s="294"/>
    </row>
    <row r="250" spans="1:10" ht="42.75" customHeight="1" hidden="1" thickBot="1">
      <c r="A250" s="316"/>
      <c r="B250" s="240">
        <v>100302</v>
      </c>
      <c r="C250" s="200"/>
      <c r="D250" s="200"/>
      <c r="E250" s="313" t="s">
        <v>611</v>
      </c>
      <c r="F250" s="292" t="s">
        <v>1232</v>
      </c>
      <c r="G250" s="292"/>
      <c r="H250" s="293"/>
      <c r="I250" s="293"/>
      <c r="J250" s="293"/>
    </row>
    <row r="251" spans="1:10" ht="50.25" customHeight="1" hidden="1" thickBot="1">
      <c r="A251" s="316"/>
      <c r="B251" s="240">
        <v>100302</v>
      </c>
      <c r="C251" s="200"/>
      <c r="D251" s="200"/>
      <c r="E251" s="313" t="s">
        <v>611</v>
      </c>
      <c r="F251" s="280" t="s">
        <v>1233</v>
      </c>
      <c r="G251" s="280"/>
      <c r="H251" s="293"/>
      <c r="I251" s="294"/>
      <c r="J251" s="294"/>
    </row>
    <row r="252" spans="2:10" ht="13.5" customHeight="1" hidden="1" thickBot="1">
      <c r="B252" s="191"/>
      <c r="C252" s="191"/>
      <c r="D252" s="191"/>
      <c r="E252" s="191"/>
      <c r="F252" s="289" t="s">
        <v>163</v>
      </c>
      <c r="G252" s="304"/>
      <c r="H252" s="305">
        <f>SUM(H158:H251)</f>
        <v>0</v>
      </c>
      <c r="I252" s="290"/>
      <c r="J252" s="290">
        <f>SUM(J158:J251)</f>
        <v>0</v>
      </c>
    </row>
    <row r="253" spans="2:10" ht="39" customHeight="1" hidden="1" thickBot="1">
      <c r="B253" s="192"/>
      <c r="C253" s="192"/>
      <c r="D253" s="192"/>
      <c r="E253" s="196" t="s">
        <v>164</v>
      </c>
      <c r="F253" s="213" t="s">
        <v>338</v>
      </c>
      <c r="G253" s="320"/>
      <c r="H253" s="305"/>
      <c r="I253" s="290"/>
      <c r="J253" s="290"/>
    </row>
    <row r="254" spans="2:10" ht="81.75" customHeight="1" hidden="1" thickBot="1">
      <c r="B254" s="240">
        <v>3116082</v>
      </c>
      <c r="C254" s="240"/>
      <c r="D254" s="240"/>
      <c r="E254" s="240" t="s">
        <v>164</v>
      </c>
      <c r="F254" s="292" t="s">
        <v>1091</v>
      </c>
      <c r="G254" s="319"/>
      <c r="H254" s="300">
        <v>1500</v>
      </c>
      <c r="I254" s="301"/>
      <c r="J254" s="301">
        <v>1500</v>
      </c>
    </row>
    <row r="255" spans="2:10" ht="26.25" customHeight="1" hidden="1" thickBot="1">
      <c r="B255" s="190"/>
      <c r="C255" s="190"/>
      <c r="D255" s="190"/>
      <c r="E255" s="190"/>
      <c r="F255" s="196" t="s">
        <v>1092</v>
      </c>
      <c r="G255" s="192"/>
      <c r="H255" s="305">
        <v>1500</v>
      </c>
      <c r="I255" s="290"/>
      <c r="J255" s="290">
        <v>1500</v>
      </c>
    </row>
    <row r="256" spans="2:10" ht="39" customHeight="1" hidden="1" thickBot="1">
      <c r="B256" s="196"/>
      <c r="C256" s="196"/>
      <c r="D256" s="196"/>
      <c r="E256" s="196"/>
      <c r="F256" s="213" t="s">
        <v>338</v>
      </c>
      <c r="G256" s="320"/>
      <c r="H256" s="305"/>
      <c r="I256" s="290"/>
      <c r="J256" s="290"/>
    </row>
    <row r="257" spans="2:10" ht="39" customHeight="1" hidden="1" thickBot="1">
      <c r="B257" s="200">
        <v>3710160</v>
      </c>
      <c r="C257" s="200"/>
      <c r="D257" s="200"/>
      <c r="E257" s="200" t="s">
        <v>1093</v>
      </c>
      <c r="F257" s="240" t="s">
        <v>1094</v>
      </c>
      <c r="G257" s="200"/>
      <c r="H257" s="300">
        <v>50</v>
      </c>
      <c r="I257" s="301"/>
      <c r="J257" s="301">
        <v>50</v>
      </c>
    </row>
    <row r="258" spans="2:10" ht="145.5" customHeight="1" hidden="1" thickBot="1">
      <c r="B258" s="321">
        <v>3719770</v>
      </c>
      <c r="C258" s="321"/>
      <c r="D258" s="321"/>
      <c r="E258" s="321" t="s">
        <v>1093</v>
      </c>
      <c r="F258" s="322" t="s">
        <v>101</v>
      </c>
      <c r="G258" s="323"/>
      <c r="H258" s="300">
        <v>560</v>
      </c>
      <c r="I258" s="301"/>
      <c r="J258" s="301">
        <v>560</v>
      </c>
    </row>
    <row r="259" spans="2:10" ht="134.25" customHeight="1" hidden="1" thickBot="1">
      <c r="B259" s="240">
        <v>3719770</v>
      </c>
      <c r="C259" s="240"/>
      <c r="D259" s="240"/>
      <c r="E259" s="240" t="s">
        <v>1093</v>
      </c>
      <c r="F259" s="322" t="s">
        <v>102</v>
      </c>
      <c r="G259" s="323"/>
      <c r="H259" s="324">
        <v>1662.672</v>
      </c>
      <c r="I259" s="325"/>
      <c r="J259" s="325">
        <v>1662.672</v>
      </c>
    </row>
    <row r="260" spans="2:10" ht="13.5" customHeight="1" hidden="1" thickBot="1">
      <c r="B260" s="192"/>
      <c r="C260" s="192"/>
      <c r="D260" s="192"/>
      <c r="E260" s="192"/>
      <c r="F260" s="196" t="s">
        <v>103</v>
      </c>
      <c r="G260" s="192"/>
      <c r="H260" s="326">
        <v>2272.672</v>
      </c>
      <c r="I260" s="326"/>
      <c r="J260" s="326">
        <v>2272.672</v>
      </c>
    </row>
    <row r="261" spans="2:10" ht="39" customHeight="1" hidden="1" thickBot="1">
      <c r="B261" s="192"/>
      <c r="C261" s="192"/>
      <c r="D261" s="192"/>
      <c r="E261" s="192"/>
      <c r="F261" s="213" t="s">
        <v>338</v>
      </c>
      <c r="G261" s="320"/>
      <c r="H261" s="326"/>
      <c r="I261" s="327"/>
      <c r="J261" s="327"/>
    </row>
    <row r="262" spans="2:10" ht="39" customHeight="1" hidden="1" thickBot="1">
      <c r="B262" s="200">
        <v>1710160</v>
      </c>
      <c r="C262" s="230"/>
      <c r="D262" s="230"/>
      <c r="E262" s="328" t="s">
        <v>104</v>
      </c>
      <c r="F262" s="240" t="s">
        <v>105</v>
      </c>
      <c r="G262" s="200"/>
      <c r="H262" s="324">
        <v>23</v>
      </c>
      <c r="I262" s="325"/>
      <c r="J262" s="325">
        <v>23</v>
      </c>
    </row>
    <row r="263" spans="2:10" ht="26.25" customHeight="1" hidden="1" thickBot="1">
      <c r="B263" s="192"/>
      <c r="C263" s="192"/>
      <c r="D263" s="192"/>
      <c r="E263" s="192"/>
      <c r="F263" s="329" t="s">
        <v>106</v>
      </c>
      <c r="G263" s="329"/>
      <c r="H263" s="326">
        <v>23</v>
      </c>
      <c r="I263" s="327"/>
      <c r="J263" s="327">
        <v>23</v>
      </c>
    </row>
    <row r="264" spans="2:10" ht="65.25" customHeight="1" thickBot="1">
      <c r="B264" s="192"/>
      <c r="C264" s="192"/>
      <c r="D264" s="192"/>
      <c r="E264" s="192"/>
      <c r="F264" s="213" t="s">
        <v>107</v>
      </c>
      <c r="G264" s="330"/>
      <c r="H264" s="326"/>
      <c r="I264" s="327"/>
      <c r="J264" s="327"/>
    </row>
    <row r="265" spans="2:10" ht="35.25" customHeight="1" thickBot="1">
      <c r="B265" s="200">
        <v>110150</v>
      </c>
      <c r="C265" s="200">
        <v>150</v>
      </c>
      <c r="D265" s="200">
        <v>111</v>
      </c>
      <c r="E265" s="200" t="s">
        <v>1281</v>
      </c>
      <c r="F265" s="331" t="s">
        <v>1151</v>
      </c>
      <c r="G265" s="332" t="s">
        <v>108</v>
      </c>
      <c r="H265" s="300">
        <v>300</v>
      </c>
      <c r="I265" s="301">
        <v>300</v>
      </c>
      <c r="J265" s="327"/>
    </row>
    <row r="266" spans="2:10" ht="24" customHeight="1" thickBot="1">
      <c r="B266" s="200">
        <v>110150</v>
      </c>
      <c r="C266" s="200">
        <v>150</v>
      </c>
      <c r="D266" s="200">
        <v>111</v>
      </c>
      <c r="E266" s="200" t="s">
        <v>1281</v>
      </c>
      <c r="F266" s="489" t="s">
        <v>179</v>
      </c>
      <c r="G266" s="332" t="s">
        <v>108</v>
      </c>
      <c r="H266" s="300">
        <v>50</v>
      </c>
      <c r="I266" s="301">
        <v>50</v>
      </c>
      <c r="J266" s="327"/>
    </row>
    <row r="267" spans="2:10" ht="30.75" customHeight="1" thickBot="1">
      <c r="B267" s="200">
        <v>110150</v>
      </c>
      <c r="C267" s="200">
        <v>150</v>
      </c>
      <c r="D267" s="200">
        <v>111</v>
      </c>
      <c r="E267" s="200" t="s">
        <v>1281</v>
      </c>
      <c r="F267" s="489" t="s">
        <v>174</v>
      </c>
      <c r="G267" s="332" t="s">
        <v>108</v>
      </c>
      <c r="H267" s="300">
        <v>75</v>
      </c>
      <c r="I267" s="301">
        <v>75</v>
      </c>
      <c r="J267" s="327"/>
    </row>
    <row r="268" spans="2:10" ht="48" customHeight="1" thickBot="1">
      <c r="B268" s="200">
        <v>110150</v>
      </c>
      <c r="C268" s="200">
        <v>150</v>
      </c>
      <c r="D268" s="200">
        <v>111</v>
      </c>
      <c r="E268" s="200" t="s">
        <v>1281</v>
      </c>
      <c r="F268" s="489" t="s">
        <v>1156</v>
      </c>
      <c r="G268" s="332" t="s">
        <v>108</v>
      </c>
      <c r="H268" s="300">
        <v>300</v>
      </c>
      <c r="I268" s="301">
        <v>300</v>
      </c>
      <c r="J268" s="327"/>
    </row>
    <row r="269" spans="2:10" ht="19.5" customHeight="1" thickBot="1">
      <c r="B269" s="192"/>
      <c r="C269" s="192"/>
      <c r="D269" s="192"/>
      <c r="E269" s="192"/>
      <c r="F269" s="333" t="s">
        <v>336</v>
      </c>
      <c r="G269" s="334"/>
      <c r="H269" s="305">
        <v>725</v>
      </c>
      <c r="I269" s="290">
        <v>725</v>
      </c>
      <c r="J269" s="327"/>
    </row>
    <row r="270" spans="2:10" ht="61.5" customHeight="1" thickBot="1">
      <c r="B270" s="192"/>
      <c r="C270" s="192"/>
      <c r="D270" s="192"/>
      <c r="E270" s="192"/>
      <c r="F270" s="213" t="s">
        <v>107</v>
      </c>
      <c r="G270" s="334"/>
      <c r="H270" s="305"/>
      <c r="I270" s="290"/>
      <c r="J270" s="327"/>
    </row>
    <row r="271" spans="2:10" ht="19.5" customHeight="1" thickBot="1">
      <c r="B271" s="200">
        <v>810160</v>
      </c>
      <c r="C271" s="200">
        <v>160</v>
      </c>
      <c r="D271" s="200">
        <v>111</v>
      </c>
      <c r="E271" s="200" t="s">
        <v>191</v>
      </c>
      <c r="F271" s="335" t="s">
        <v>109</v>
      </c>
      <c r="G271" s="332" t="s">
        <v>108</v>
      </c>
      <c r="H271" s="300">
        <v>500</v>
      </c>
      <c r="I271" s="301">
        <v>500</v>
      </c>
      <c r="J271" s="327"/>
    </row>
    <row r="272" spans="2:10" ht="74.25" customHeight="1" thickBot="1">
      <c r="B272" s="200">
        <v>810160</v>
      </c>
      <c r="C272" s="200">
        <v>160</v>
      </c>
      <c r="D272" s="200">
        <v>111</v>
      </c>
      <c r="E272" s="200" t="s">
        <v>191</v>
      </c>
      <c r="F272" s="335" t="s">
        <v>1123</v>
      </c>
      <c r="G272" s="332" t="s">
        <v>108</v>
      </c>
      <c r="H272" s="300">
        <v>1289.4</v>
      </c>
      <c r="I272" s="301">
        <v>1289.4</v>
      </c>
      <c r="J272" s="327"/>
    </row>
    <row r="273" spans="2:10" ht="74.25" customHeight="1" thickBot="1">
      <c r="B273" s="200">
        <v>810160</v>
      </c>
      <c r="C273" s="200">
        <v>160</v>
      </c>
      <c r="D273" s="200">
        <v>111</v>
      </c>
      <c r="E273" s="200" t="s">
        <v>191</v>
      </c>
      <c r="F273" s="335" t="s">
        <v>79</v>
      </c>
      <c r="G273" s="332" t="s">
        <v>108</v>
      </c>
      <c r="H273" s="300">
        <v>8539.4</v>
      </c>
      <c r="I273" s="301">
        <v>8539.4</v>
      </c>
      <c r="J273" s="327"/>
    </row>
    <row r="274" spans="2:10" ht="19.5" customHeight="1" thickBot="1">
      <c r="B274" s="192"/>
      <c r="C274" s="192"/>
      <c r="D274" s="192"/>
      <c r="E274" s="192"/>
      <c r="F274" s="333" t="s">
        <v>1154</v>
      </c>
      <c r="G274" s="336"/>
      <c r="H274" s="305">
        <v>10328.8</v>
      </c>
      <c r="I274" s="290">
        <v>10328.8</v>
      </c>
      <c r="J274" s="327"/>
    </row>
    <row r="275" spans="2:10" ht="66" customHeight="1" thickBot="1">
      <c r="B275" s="240"/>
      <c r="C275" s="240"/>
      <c r="D275" s="240"/>
      <c r="E275" s="240"/>
      <c r="F275" s="213" t="s">
        <v>107</v>
      </c>
      <c r="G275" s="213"/>
      <c r="H275" s="233"/>
      <c r="I275" s="234"/>
      <c r="J275" s="234"/>
    </row>
    <row r="276" spans="2:10" ht="37.5" customHeight="1" thickBot="1">
      <c r="B276" s="240">
        <v>611010</v>
      </c>
      <c r="C276" s="240">
        <v>1010</v>
      </c>
      <c r="D276" s="337" t="s">
        <v>306</v>
      </c>
      <c r="E276" s="206" t="s">
        <v>337</v>
      </c>
      <c r="F276" s="202" t="s">
        <v>1124</v>
      </c>
      <c r="G276" s="202" t="s">
        <v>108</v>
      </c>
      <c r="H276" s="249">
        <v>800</v>
      </c>
      <c r="I276" s="204">
        <v>800</v>
      </c>
      <c r="J276" s="212"/>
    </row>
    <row r="277" spans="2:10" ht="76.5" customHeight="1" thickBot="1">
      <c r="B277" s="240">
        <v>611010</v>
      </c>
      <c r="C277" s="240">
        <v>1010</v>
      </c>
      <c r="D277" s="337" t="s">
        <v>306</v>
      </c>
      <c r="E277" s="206" t="s">
        <v>337</v>
      </c>
      <c r="F277" s="202" t="s">
        <v>193</v>
      </c>
      <c r="G277" s="202" t="s">
        <v>108</v>
      </c>
      <c r="H277" s="249">
        <v>50</v>
      </c>
      <c r="I277" s="204">
        <v>50</v>
      </c>
      <c r="J277" s="212"/>
    </row>
    <row r="278" spans="2:10" ht="75" customHeight="1" thickBot="1">
      <c r="B278" s="240">
        <v>611010</v>
      </c>
      <c r="C278" s="240">
        <v>1010</v>
      </c>
      <c r="D278" s="337" t="s">
        <v>306</v>
      </c>
      <c r="E278" s="206" t="s">
        <v>337</v>
      </c>
      <c r="F278" s="202" t="s">
        <v>194</v>
      </c>
      <c r="G278" s="202" t="s">
        <v>108</v>
      </c>
      <c r="H278" s="249">
        <v>50</v>
      </c>
      <c r="I278" s="204">
        <v>50</v>
      </c>
      <c r="J278" s="212"/>
    </row>
    <row r="279" spans="2:10" ht="72" customHeight="1" thickBot="1">
      <c r="B279" s="240">
        <v>611010</v>
      </c>
      <c r="C279" s="240">
        <v>1010</v>
      </c>
      <c r="D279" s="337" t="s">
        <v>306</v>
      </c>
      <c r="E279" s="206" t="s">
        <v>337</v>
      </c>
      <c r="F279" s="202" t="s">
        <v>405</v>
      </c>
      <c r="G279" s="202" t="s">
        <v>108</v>
      </c>
      <c r="H279" s="249">
        <v>50</v>
      </c>
      <c r="I279" s="204">
        <v>50</v>
      </c>
      <c r="J279" s="212"/>
    </row>
    <row r="280" spans="2:10" ht="68.25" customHeight="1" thickBot="1">
      <c r="B280" s="240">
        <v>611010</v>
      </c>
      <c r="C280" s="240">
        <v>1010</v>
      </c>
      <c r="D280" s="337" t="s">
        <v>306</v>
      </c>
      <c r="E280" s="206" t="s">
        <v>337</v>
      </c>
      <c r="F280" s="202" t="s">
        <v>406</v>
      </c>
      <c r="G280" s="202" t="s">
        <v>108</v>
      </c>
      <c r="H280" s="249">
        <v>50</v>
      </c>
      <c r="I280" s="204">
        <v>50</v>
      </c>
      <c r="J280" s="212"/>
    </row>
    <row r="281" spans="2:10" ht="62.25" customHeight="1" thickBot="1">
      <c r="B281" s="240">
        <v>611010</v>
      </c>
      <c r="C281" s="240">
        <v>1010</v>
      </c>
      <c r="D281" s="337" t="s">
        <v>306</v>
      </c>
      <c r="E281" s="206" t="s">
        <v>337</v>
      </c>
      <c r="F281" s="202" t="s">
        <v>376</v>
      </c>
      <c r="G281" s="202" t="s">
        <v>108</v>
      </c>
      <c r="H281" s="249">
        <v>50</v>
      </c>
      <c r="I281" s="204">
        <v>50</v>
      </c>
      <c r="J281" s="212"/>
    </row>
    <row r="282" spans="2:10" ht="68.25" customHeight="1" thickBot="1">
      <c r="B282" s="240">
        <v>611010</v>
      </c>
      <c r="C282" s="240">
        <v>1010</v>
      </c>
      <c r="D282" s="337" t="s">
        <v>306</v>
      </c>
      <c r="E282" s="206" t="s">
        <v>337</v>
      </c>
      <c r="F282" s="202" t="s">
        <v>377</v>
      </c>
      <c r="G282" s="202" t="s">
        <v>108</v>
      </c>
      <c r="H282" s="249">
        <v>50</v>
      </c>
      <c r="I282" s="204">
        <v>50</v>
      </c>
      <c r="J282" s="212"/>
    </row>
    <row r="283" spans="2:10" ht="61.5" customHeight="1" thickBot="1">
      <c r="B283" s="240">
        <v>611010</v>
      </c>
      <c r="C283" s="240">
        <v>1010</v>
      </c>
      <c r="D283" s="337" t="s">
        <v>306</v>
      </c>
      <c r="E283" s="206" t="s">
        <v>337</v>
      </c>
      <c r="F283" s="202" t="s">
        <v>378</v>
      </c>
      <c r="G283" s="202" t="s">
        <v>108</v>
      </c>
      <c r="H283" s="249">
        <v>50</v>
      </c>
      <c r="I283" s="204">
        <v>50</v>
      </c>
      <c r="J283" s="212"/>
    </row>
    <row r="284" spans="2:10" ht="39.75" customHeight="1" thickBot="1">
      <c r="B284" s="240">
        <v>611010</v>
      </c>
      <c r="C284" s="240">
        <v>1010</v>
      </c>
      <c r="D284" s="337" t="s">
        <v>306</v>
      </c>
      <c r="E284" s="206" t="s">
        <v>337</v>
      </c>
      <c r="F284" s="202" t="s">
        <v>1039</v>
      </c>
      <c r="G284" s="202" t="s">
        <v>108</v>
      </c>
      <c r="H284" s="249">
        <v>658.6</v>
      </c>
      <c r="I284" s="204">
        <v>658.6</v>
      </c>
      <c r="J284" s="212"/>
    </row>
    <row r="285" spans="2:10" ht="30.75" customHeight="1" thickBot="1">
      <c r="B285" s="240">
        <v>611010</v>
      </c>
      <c r="C285" s="240">
        <v>1010</v>
      </c>
      <c r="D285" s="337" t="s">
        <v>306</v>
      </c>
      <c r="E285" s="206" t="s">
        <v>337</v>
      </c>
      <c r="F285" s="202" t="s">
        <v>413</v>
      </c>
      <c r="G285" s="202" t="s">
        <v>108</v>
      </c>
      <c r="H285" s="249">
        <v>5.8</v>
      </c>
      <c r="I285" s="204">
        <v>5.8</v>
      </c>
      <c r="J285" s="212"/>
    </row>
    <row r="286" spans="2:10" ht="30.75" customHeight="1" thickBot="1">
      <c r="B286" s="240">
        <v>611010</v>
      </c>
      <c r="C286" s="240">
        <v>1010</v>
      </c>
      <c r="D286" s="337" t="s">
        <v>306</v>
      </c>
      <c r="E286" s="206" t="s">
        <v>337</v>
      </c>
      <c r="F286" s="202" t="s">
        <v>846</v>
      </c>
      <c r="G286" s="202" t="s">
        <v>108</v>
      </c>
      <c r="H286" s="249">
        <v>1.5</v>
      </c>
      <c r="I286" s="204">
        <v>1.5</v>
      </c>
      <c r="J286" s="212"/>
    </row>
    <row r="287" spans="2:10" ht="30.75" customHeight="1" thickBot="1">
      <c r="B287" s="240">
        <v>611010</v>
      </c>
      <c r="C287" s="240">
        <v>1010</v>
      </c>
      <c r="D287" s="337" t="s">
        <v>306</v>
      </c>
      <c r="E287" s="206" t="s">
        <v>337</v>
      </c>
      <c r="F287" s="202" t="s">
        <v>1112</v>
      </c>
      <c r="G287" s="202" t="s">
        <v>108</v>
      </c>
      <c r="H287" s="249">
        <v>243</v>
      </c>
      <c r="I287" s="204">
        <v>243</v>
      </c>
      <c r="J287" s="212"/>
    </row>
    <row r="288" spans="2:10" ht="36" customHeight="1" thickBot="1">
      <c r="B288" s="240">
        <v>611020</v>
      </c>
      <c r="C288" s="240">
        <v>1020</v>
      </c>
      <c r="D288" s="337" t="s">
        <v>921</v>
      </c>
      <c r="E288" s="206" t="s">
        <v>337</v>
      </c>
      <c r="F288" s="202" t="s">
        <v>63</v>
      </c>
      <c r="G288" s="202" t="s">
        <v>108</v>
      </c>
      <c r="H288" s="249">
        <v>1000</v>
      </c>
      <c r="I288" s="204">
        <v>1000</v>
      </c>
      <c r="J288" s="212"/>
    </row>
    <row r="289" spans="2:10" ht="36" customHeight="1" thickBot="1">
      <c r="B289" s="240">
        <v>611020</v>
      </c>
      <c r="C289" s="240">
        <v>1020</v>
      </c>
      <c r="D289" s="337" t="s">
        <v>921</v>
      </c>
      <c r="E289" s="206" t="s">
        <v>337</v>
      </c>
      <c r="F289" s="237" t="s">
        <v>1039</v>
      </c>
      <c r="G289" s="202" t="s">
        <v>108</v>
      </c>
      <c r="H289" s="249">
        <v>933.6</v>
      </c>
      <c r="I289" s="204">
        <v>933.6</v>
      </c>
      <c r="J289" s="212"/>
    </row>
    <row r="290" spans="2:10" ht="34.5" customHeight="1" thickBot="1">
      <c r="B290" s="240">
        <v>611020</v>
      </c>
      <c r="C290" s="240">
        <v>1020</v>
      </c>
      <c r="D290" s="337" t="s">
        <v>921</v>
      </c>
      <c r="E290" s="206" t="s">
        <v>337</v>
      </c>
      <c r="F290" s="384" t="s">
        <v>195</v>
      </c>
      <c r="G290" s="202" t="s">
        <v>108</v>
      </c>
      <c r="H290" s="249">
        <v>32.8</v>
      </c>
      <c r="I290" s="204">
        <v>32.8</v>
      </c>
      <c r="J290" s="212"/>
    </row>
    <row r="291" spans="2:10" ht="47.25" customHeight="1" thickBot="1">
      <c r="B291" s="240">
        <v>611020</v>
      </c>
      <c r="C291" s="240">
        <v>1020</v>
      </c>
      <c r="D291" s="337" t="s">
        <v>921</v>
      </c>
      <c r="E291" s="206" t="s">
        <v>337</v>
      </c>
      <c r="F291" s="384" t="s">
        <v>0</v>
      </c>
      <c r="G291" s="202" t="s">
        <v>108</v>
      </c>
      <c r="H291" s="249">
        <v>633.1</v>
      </c>
      <c r="I291" s="204">
        <v>633.1</v>
      </c>
      <c r="J291" s="212"/>
    </row>
    <row r="292" spans="2:10" ht="63" customHeight="1" thickBot="1">
      <c r="B292" s="240">
        <v>611020</v>
      </c>
      <c r="C292" s="240">
        <v>1020</v>
      </c>
      <c r="D292" s="337" t="s">
        <v>921</v>
      </c>
      <c r="E292" s="206" t="s">
        <v>337</v>
      </c>
      <c r="F292" s="384" t="s">
        <v>1</v>
      </c>
      <c r="G292" s="202" t="s">
        <v>108</v>
      </c>
      <c r="H292" s="249">
        <v>307.2</v>
      </c>
      <c r="I292" s="204">
        <v>307.2</v>
      </c>
      <c r="J292" s="212"/>
    </row>
    <row r="293" spans="2:10" ht="57" customHeight="1" thickBot="1">
      <c r="B293" s="240">
        <v>611020</v>
      </c>
      <c r="C293" s="240">
        <v>1020</v>
      </c>
      <c r="D293" s="337" t="s">
        <v>921</v>
      </c>
      <c r="E293" s="240" t="s">
        <v>337</v>
      </c>
      <c r="F293" s="384" t="s">
        <v>2</v>
      </c>
      <c r="G293" s="202" t="s">
        <v>108</v>
      </c>
      <c r="H293" s="249">
        <v>131.6</v>
      </c>
      <c r="I293" s="204">
        <v>131.6</v>
      </c>
      <c r="J293" s="212"/>
    </row>
    <row r="294" spans="2:10" ht="57" customHeight="1" thickBot="1">
      <c r="B294" s="240">
        <v>611020</v>
      </c>
      <c r="C294" s="240">
        <v>1020</v>
      </c>
      <c r="D294" s="337" t="s">
        <v>921</v>
      </c>
      <c r="E294" s="201" t="s">
        <v>337</v>
      </c>
      <c r="F294" s="384" t="s">
        <v>404</v>
      </c>
      <c r="G294" s="202" t="s">
        <v>108</v>
      </c>
      <c r="H294" s="249">
        <v>106.1</v>
      </c>
      <c r="I294" s="204">
        <v>106.1</v>
      </c>
      <c r="J294" s="212"/>
    </row>
    <row r="295" spans="2:10" ht="60.75" customHeight="1" thickBot="1">
      <c r="B295" s="240">
        <v>611020</v>
      </c>
      <c r="C295" s="240">
        <v>1020</v>
      </c>
      <c r="D295" s="337" t="s">
        <v>921</v>
      </c>
      <c r="E295" s="201" t="s">
        <v>337</v>
      </c>
      <c r="F295" s="384" t="s">
        <v>46</v>
      </c>
      <c r="G295" s="202" t="s">
        <v>108</v>
      </c>
      <c r="H295" s="249">
        <v>1488.6</v>
      </c>
      <c r="I295" s="204">
        <v>1488.6</v>
      </c>
      <c r="J295" s="212"/>
    </row>
    <row r="296" spans="2:10" ht="42.75" customHeight="1" thickBot="1">
      <c r="B296" s="240">
        <v>611020</v>
      </c>
      <c r="C296" s="240">
        <v>1020</v>
      </c>
      <c r="D296" s="337" t="s">
        <v>921</v>
      </c>
      <c r="E296" s="201" t="s">
        <v>337</v>
      </c>
      <c r="F296" s="384" t="s">
        <v>1214</v>
      </c>
      <c r="G296" s="202" t="s">
        <v>108</v>
      </c>
      <c r="H296" s="249">
        <v>1036</v>
      </c>
      <c r="I296" s="204">
        <v>1036</v>
      </c>
      <c r="J296" s="504"/>
    </row>
    <row r="297" spans="2:10" ht="43.5" customHeight="1" thickBot="1">
      <c r="B297" s="240">
        <v>611020</v>
      </c>
      <c r="C297" s="240">
        <v>1020</v>
      </c>
      <c r="D297" s="337" t="s">
        <v>921</v>
      </c>
      <c r="E297" s="201" t="s">
        <v>337</v>
      </c>
      <c r="F297" s="384" t="s">
        <v>333</v>
      </c>
      <c r="G297" s="202" t="s">
        <v>108</v>
      </c>
      <c r="H297" s="249">
        <v>980.4</v>
      </c>
      <c r="I297" s="204">
        <v>980.4</v>
      </c>
      <c r="J297" s="503"/>
    </row>
    <row r="298" spans="2:10" ht="72" customHeight="1" thickBot="1">
      <c r="B298" s="240">
        <v>611090</v>
      </c>
      <c r="C298" s="240">
        <v>1090</v>
      </c>
      <c r="D298" s="337" t="s">
        <v>1009</v>
      </c>
      <c r="E298" s="206" t="s">
        <v>337</v>
      </c>
      <c r="F298" s="202" t="s">
        <v>64</v>
      </c>
      <c r="G298" s="202" t="s">
        <v>108</v>
      </c>
      <c r="H298" s="249">
        <v>50</v>
      </c>
      <c r="I298" s="204">
        <v>50</v>
      </c>
      <c r="J298" s="212"/>
    </row>
    <row r="299" spans="2:10" ht="36" customHeight="1" thickBot="1">
      <c r="B299" s="240">
        <v>611170</v>
      </c>
      <c r="C299" s="240">
        <v>1170</v>
      </c>
      <c r="D299" s="337" t="s">
        <v>583</v>
      </c>
      <c r="E299" s="206" t="s">
        <v>337</v>
      </c>
      <c r="F299" s="203" t="s">
        <v>124</v>
      </c>
      <c r="G299" s="202" t="s">
        <v>108</v>
      </c>
      <c r="H299" s="249">
        <v>7.2</v>
      </c>
      <c r="I299" s="204">
        <v>7.2</v>
      </c>
      <c r="J299" s="212"/>
    </row>
    <row r="300" spans="2:10" ht="31.5" customHeight="1" thickBot="1">
      <c r="B300" s="240"/>
      <c r="C300" s="240"/>
      <c r="D300" s="206"/>
      <c r="E300" s="206"/>
      <c r="F300" s="209" t="s">
        <v>1128</v>
      </c>
      <c r="G300" s="338"/>
      <c r="H300" s="339">
        <f>SUM(H276:H299)</f>
        <v>8765.5</v>
      </c>
      <c r="I300" s="339">
        <f>SUM(I276:I299)</f>
        <v>8765.5</v>
      </c>
      <c r="J300" s="212"/>
    </row>
    <row r="301" spans="2:10" ht="57.75" customHeight="1" hidden="1" thickBot="1">
      <c r="B301" s="240">
        <v>712030</v>
      </c>
      <c r="C301" s="240">
        <v>2030</v>
      </c>
      <c r="D301" s="337" t="s">
        <v>358</v>
      </c>
      <c r="E301" s="206" t="s">
        <v>395</v>
      </c>
      <c r="F301" s="202" t="s">
        <v>65</v>
      </c>
      <c r="G301" s="202" t="s">
        <v>108</v>
      </c>
      <c r="H301" s="249"/>
      <c r="I301" s="204"/>
      <c r="J301" s="212"/>
    </row>
    <row r="302" spans="2:10" ht="45.75" customHeight="1" thickBot="1">
      <c r="B302" s="240">
        <v>712010</v>
      </c>
      <c r="C302" s="240">
        <v>2010</v>
      </c>
      <c r="D302" s="337" t="s">
        <v>356</v>
      </c>
      <c r="E302" s="206" t="s">
        <v>395</v>
      </c>
      <c r="F302" s="203" t="s">
        <v>66</v>
      </c>
      <c r="G302" s="202" t="s">
        <v>108</v>
      </c>
      <c r="H302" s="249">
        <v>1794.5</v>
      </c>
      <c r="I302" s="204">
        <v>1794.5</v>
      </c>
      <c r="J302" s="212"/>
    </row>
    <row r="303" spans="2:10" ht="45.75" customHeight="1" thickBot="1">
      <c r="B303" s="240">
        <v>712010</v>
      </c>
      <c r="C303" s="240">
        <v>2010</v>
      </c>
      <c r="D303" s="337" t="s">
        <v>356</v>
      </c>
      <c r="E303" s="206" t="s">
        <v>395</v>
      </c>
      <c r="F303" s="203" t="s">
        <v>738</v>
      </c>
      <c r="G303" s="202" t="s">
        <v>108</v>
      </c>
      <c r="H303" s="249">
        <v>150</v>
      </c>
      <c r="I303" s="204">
        <v>150</v>
      </c>
      <c r="J303" s="212"/>
    </row>
    <row r="304" spans="2:10" ht="45.75" customHeight="1" thickBot="1">
      <c r="B304" s="240">
        <v>712152</v>
      </c>
      <c r="C304" s="240">
        <v>2152</v>
      </c>
      <c r="D304" s="337" t="s">
        <v>983</v>
      </c>
      <c r="E304" s="206" t="s">
        <v>395</v>
      </c>
      <c r="F304" s="203" t="s">
        <v>547</v>
      </c>
      <c r="G304" s="202" t="s">
        <v>108</v>
      </c>
      <c r="H304" s="249">
        <v>2782</v>
      </c>
      <c r="I304" s="204">
        <v>2782</v>
      </c>
      <c r="J304" s="212"/>
    </row>
    <row r="305" spans="2:10" ht="30" customHeight="1" thickBot="1">
      <c r="B305" s="240"/>
      <c r="C305" s="240"/>
      <c r="D305" s="206"/>
      <c r="E305" s="206"/>
      <c r="F305" s="209" t="s">
        <v>190</v>
      </c>
      <c r="G305" s="338"/>
      <c r="H305" s="339">
        <v>4726.5</v>
      </c>
      <c r="I305" s="339">
        <v>4726.5</v>
      </c>
      <c r="J305" s="212"/>
    </row>
    <row r="306" spans="2:10" ht="38.25" customHeight="1" thickBot="1">
      <c r="B306" s="240">
        <v>1014081</v>
      </c>
      <c r="C306" s="240">
        <v>4081</v>
      </c>
      <c r="D306" s="337" t="s">
        <v>1256</v>
      </c>
      <c r="E306" s="206" t="s">
        <v>209</v>
      </c>
      <c r="F306" s="340" t="s">
        <v>768</v>
      </c>
      <c r="G306" s="202" t="s">
        <v>108</v>
      </c>
      <c r="H306" s="341">
        <v>50</v>
      </c>
      <c r="I306" s="215">
        <v>50</v>
      </c>
      <c r="J306" s="212"/>
    </row>
    <row r="307" spans="2:10" ht="30" customHeight="1" thickBot="1">
      <c r="B307" s="240"/>
      <c r="C307" s="240"/>
      <c r="D307" s="206"/>
      <c r="E307" s="206"/>
      <c r="F307" s="209" t="s">
        <v>1132</v>
      </c>
      <c r="G307" s="338"/>
      <c r="H307" s="342">
        <v>50</v>
      </c>
      <c r="I307" s="343">
        <v>50</v>
      </c>
      <c r="J307" s="212"/>
    </row>
    <row r="308" spans="2:10" ht="45" customHeight="1" thickBot="1">
      <c r="B308" s="240">
        <v>1115031</v>
      </c>
      <c r="C308" s="240">
        <v>5031</v>
      </c>
      <c r="D308" s="337" t="s">
        <v>614</v>
      </c>
      <c r="E308" s="382" t="s">
        <v>872</v>
      </c>
      <c r="F308" s="240" t="s">
        <v>531</v>
      </c>
      <c r="G308" s="202" t="s">
        <v>108</v>
      </c>
      <c r="H308" s="341">
        <v>350</v>
      </c>
      <c r="I308" s="215">
        <v>350</v>
      </c>
      <c r="J308" s="212"/>
    </row>
    <row r="309" spans="2:10" ht="45" customHeight="1" thickBot="1">
      <c r="B309" s="240"/>
      <c r="C309" s="240"/>
      <c r="D309" s="206"/>
      <c r="E309" s="206"/>
      <c r="F309" s="383" t="s">
        <v>1098</v>
      </c>
      <c r="G309" s="338"/>
      <c r="H309" s="342">
        <v>350</v>
      </c>
      <c r="I309" s="343">
        <v>350</v>
      </c>
      <c r="J309" s="212"/>
    </row>
    <row r="310" spans="2:10" ht="30" customHeight="1" thickBot="1">
      <c r="B310" s="240">
        <v>3110160</v>
      </c>
      <c r="C310" s="240">
        <v>160</v>
      </c>
      <c r="D310" s="337" t="s">
        <v>309</v>
      </c>
      <c r="E310" s="206" t="s">
        <v>164</v>
      </c>
      <c r="F310" s="340" t="s">
        <v>67</v>
      </c>
      <c r="G310" s="202" t="s">
        <v>108</v>
      </c>
      <c r="H310" s="341">
        <v>60</v>
      </c>
      <c r="I310" s="215">
        <v>60</v>
      </c>
      <c r="J310" s="212"/>
    </row>
    <row r="311" spans="2:10" ht="88.5" customHeight="1" thickBot="1">
      <c r="B311" s="240">
        <v>3116082</v>
      </c>
      <c r="C311" s="240">
        <v>6082</v>
      </c>
      <c r="D311" s="337" t="s">
        <v>647</v>
      </c>
      <c r="E311" s="206" t="s">
        <v>164</v>
      </c>
      <c r="F311" s="340" t="s">
        <v>1212</v>
      </c>
      <c r="G311" s="202" t="s">
        <v>108</v>
      </c>
      <c r="H311" s="341">
        <v>1712</v>
      </c>
      <c r="I311" s="215">
        <v>1712</v>
      </c>
      <c r="J311" s="212"/>
    </row>
    <row r="312" spans="2:10" ht="30" customHeight="1" thickBot="1">
      <c r="B312" s="240"/>
      <c r="C312" s="240"/>
      <c r="D312" s="206"/>
      <c r="E312" s="206"/>
      <c r="F312" s="209" t="s">
        <v>1092</v>
      </c>
      <c r="G312" s="338"/>
      <c r="H312" s="342">
        <v>1772</v>
      </c>
      <c r="I312" s="343">
        <v>1772</v>
      </c>
      <c r="J312" s="212"/>
    </row>
    <row r="313" spans="2:10" ht="64.5" customHeight="1" thickBot="1">
      <c r="B313" s="240">
        <v>1211010</v>
      </c>
      <c r="C313" s="240">
        <v>1010</v>
      </c>
      <c r="D313" s="337" t="s">
        <v>306</v>
      </c>
      <c r="E313" s="206" t="s">
        <v>611</v>
      </c>
      <c r="F313" s="340" t="s">
        <v>68</v>
      </c>
      <c r="G313" s="202" t="s">
        <v>108</v>
      </c>
      <c r="H313" s="341">
        <v>1180.1</v>
      </c>
      <c r="I313" s="215">
        <v>1180.1</v>
      </c>
      <c r="J313" s="212"/>
    </row>
    <row r="314" spans="2:10" ht="101.25" customHeight="1" thickBot="1">
      <c r="B314" s="240">
        <v>1211010</v>
      </c>
      <c r="C314" s="240">
        <v>1010</v>
      </c>
      <c r="D314" s="337" t="s">
        <v>306</v>
      </c>
      <c r="E314" s="206" t="s">
        <v>611</v>
      </c>
      <c r="F314" s="202" t="s">
        <v>69</v>
      </c>
      <c r="G314" s="202" t="s">
        <v>108</v>
      </c>
      <c r="H314" s="249">
        <v>3000</v>
      </c>
      <c r="I314" s="204">
        <v>3000</v>
      </c>
      <c r="J314" s="212"/>
    </row>
    <row r="315" spans="2:10" ht="51" customHeight="1" thickBot="1">
      <c r="B315" s="240">
        <v>1211010</v>
      </c>
      <c r="C315" s="240">
        <v>1010</v>
      </c>
      <c r="D315" s="337" t="s">
        <v>306</v>
      </c>
      <c r="E315" s="206" t="s">
        <v>611</v>
      </c>
      <c r="F315" s="340" t="s">
        <v>668</v>
      </c>
      <c r="G315" s="202" t="s">
        <v>108</v>
      </c>
      <c r="H315" s="249">
        <v>220</v>
      </c>
      <c r="I315" s="204">
        <v>220</v>
      </c>
      <c r="J315" s="212"/>
    </row>
    <row r="316" spans="2:10" ht="100.5" customHeight="1" thickBot="1">
      <c r="B316" s="240">
        <v>1211100</v>
      </c>
      <c r="C316" s="240">
        <v>1100</v>
      </c>
      <c r="D316" s="337" t="s">
        <v>1009</v>
      </c>
      <c r="E316" s="206" t="s">
        <v>611</v>
      </c>
      <c r="F316" s="202" t="s">
        <v>70</v>
      </c>
      <c r="G316" s="202" t="s">
        <v>108</v>
      </c>
      <c r="H316" s="249">
        <v>50</v>
      </c>
      <c r="I316" s="204">
        <v>50</v>
      </c>
      <c r="J316" s="212"/>
    </row>
    <row r="317" spans="2:10" ht="102.75" customHeight="1" thickBot="1">
      <c r="B317" s="240">
        <v>1212111</v>
      </c>
      <c r="C317" s="240">
        <v>2111</v>
      </c>
      <c r="D317" s="337" t="s">
        <v>293</v>
      </c>
      <c r="E317" s="206" t="s">
        <v>611</v>
      </c>
      <c r="F317" s="202" t="s">
        <v>1083</v>
      </c>
      <c r="G317" s="202" t="s">
        <v>108</v>
      </c>
      <c r="H317" s="249">
        <v>91</v>
      </c>
      <c r="I317" s="204">
        <v>91</v>
      </c>
      <c r="J317" s="212"/>
    </row>
    <row r="318" spans="2:10" ht="61.5" customHeight="1" thickBot="1">
      <c r="B318" s="240">
        <v>1212111</v>
      </c>
      <c r="C318" s="240">
        <v>2111</v>
      </c>
      <c r="D318" s="337" t="s">
        <v>293</v>
      </c>
      <c r="E318" s="206" t="s">
        <v>611</v>
      </c>
      <c r="F318" s="202" t="s">
        <v>763</v>
      </c>
      <c r="G318" s="202" t="s">
        <v>108</v>
      </c>
      <c r="H318" s="249">
        <v>2500</v>
      </c>
      <c r="I318" s="204">
        <v>2500</v>
      </c>
      <c r="J318" s="212"/>
    </row>
    <row r="319" spans="2:10" ht="80.25" customHeight="1" thickBot="1">
      <c r="B319" s="240">
        <v>1214030</v>
      </c>
      <c r="C319" s="240">
        <v>4030</v>
      </c>
      <c r="D319" s="337" t="s">
        <v>215</v>
      </c>
      <c r="E319" s="206" t="s">
        <v>611</v>
      </c>
      <c r="F319" s="202" t="s">
        <v>47</v>
      </c>
      <c r="G319" s="202" t="s">
        <v>108</v>
      </c>
      <c r="H319" s="249">
        <v>50</v>
      </c>
      <c r="I319" s="204">
        <v>50</v>
      </c>
      <c r="J319" s="212"/>
    </row>
    <row r="320" spans="2:10" ht="72.75" customHeight="1" thickBot="1">
      <c r="B320" s="240">
        <v>1214030</v>
      </c>
      <c r="C320" s="240">
        <v>4030</v>
      </c>
      <c r="D320" s="337" t="s">
        <v>215</v>
      </c>
      <c r="E320" s="206" t="s">
        <v>611</v>
      </c>
      <c r="F320" s="202" t="s">
        <v>62</v>
      </c>
      <c r="G320" s="202" t="s">
        <v>108</v>
      </c>
      <c r="H320" s="249">
        <v>350</v>
      </c>
      <c r="I320" s="204">
        <v>350</v>
      </c>
      <c r="J320" s="212"/>
    </row>
    <row r="321" spans="2:10" ht="85.5" customHeight="1" thickBot="1">
      <c r="B321" s="240">
        <v>1214060</v>
      </c>
      <c r="C321" s="240">
        <v>4060</v>
      </c>
      <c r="D321" s="337" t="s">
        <v>282</v>
      </c>
      <c r="E321" s="206" t="s">
        <v>611</v>
      </c>
      <c r="F321" s="202" t="s">
        <v>961</v>
      </c>
      <c r="G321" s="202" t="s">
        <v>108</v>
      </c>
      <c r="H321" s="249">
        <v>150</v>
      </c>
      <c r="I321" s="204">
        <v>150</v>
      </c>
      <c r="J321" s="212"/>
    </row>
    <row r="322" spans="2:10" ht="72.75" customHeight="1" thickBot="1">
      <c r="B322" s="240">
        <v>1214081</v>
      </c>
      <c r="C322" s="240">
        <v>4081</v>
      </c>
      <c r="D322" s="337" t="s">
        <v>1256</v>
      </c>
      <c r="E322" s="206" t="s">
        <v>611</v>
      </c>
      <c r="F322" s="202" t="s">
        <v>1148</v>
      </c>
      <c r="G322" s="202" t="s">
        <v>108</v>
      </c>
      <c r="H322" s="249">
        <v>80</v>
      </c>
      <c r="I322" s="204">
        <v>80</v>
      </c>
      <c r="J322" s="212"/>
    </row>
    <row r="323" spans="2:10" ht="26.25" thickBot="1">
      <c r="B323" s="240">
        <v>1216011</v>
      </c>
      <c r="C323" s="240">
        <v>6011</v>
      </c>
      <c r="D323" s="337" t="s">
        <v>1247</v>
      </c>
      <c r="E323" s="206" t="s">
        <v>611</v>
      </c>
      <c r="F323" s="309" t="s">
        <v>1149</v>
      </c>
      <c r="G323" s="344" t="s">
        <v>108</v>
      </c>
      <c r="H323" s="345">
        <v>3500</v>
      </c>
      <c r="I323" s="346">
        <v>3500</v>
      </c>
      <c r="J323" s="347"/>
    </row>
    <row r="324" spans="2:10" ht="50.25" customHeight="1" thickBot="1">
      <c r="B324" s="240">
        <v>1216011</v>
      </c>
      <c r="C324" s="240">
        <v>6011</v>
      </c>
      <c r="D324" s="337" t="s">
        <v>1247</v>
      </c>
      <c r="E324" s="206" t="s">
        <v>611</v>
      </c>
      <c r="F324" s="348" t="s">
        <v>241</v>
      </c>
      <c r="G324" s="344" t="s">
        <v>108</v>
      </c>
      <c r="H324" s="341">
        <v>300</v>
      </c>
      <c r="I324" s="215">
        <v>300</v>
      </c>
      <c r="J324" s="347"/>
    </row>
    <row r="325" spans="2:10" ht="93.75" customHeight="1" thickBot="1">
      <c r="B325" s="240">
        <v>1216013</v>
      </c>
      <c r="C325" s="240">
        <v>6013</v>
      </c>
      <c r="D325" s="337" t="s">
        <v>1247</v>
      </c>
      <c r="E325" s="206" t="s">
        <v>611</v>
      </c>
      <c r="F325" s="348" t="s">
        <v>1175</v>
      </c>
      <c r="G325" s="344" t="s">
        <v>108</v>
      </c>
      <c r="H325" s="341">
        <v>280</v>
      </c>
      <c r="I325" s="215">
        <v>280</v>
      </c>
      <c r="J325" s="347"/>
    </row>
    <row r="326" spans="2:10" ht="34.5" customHeight="1" thickBot="1">
      <c r="B326" s="240">
        <v>1216013</v>
      </c>
      <c r="C326" s="240">
        <v>6013</v>
      </c>
      <c r="D326" s="337" t="s">
        <v>1247</v>
      </c>
      <c r="E326" s="206" t="s">
        <v>611</v>
      </c>
      <c r="F326" s="348" t="s">
        <v>419</v>
      </c>
      <c r="G326" s="344" t="s">
        <v>108</v>
      </c>
      <c r="H326" s="341">
        <v>168.7</v>
      </c>
      <c r="I326" s="215">
        <v>168.7</v>
      </c>
      <c r="J326" s="347"/>
    </row>
    <row r="327" spans="2:10" ht="61.5" customHeight="1" thickBot="1">
      <c r="B327" s="240">
        <v>1216013</v>
      </c>
      <c r="C327" s="240">
        <v>6013</v>
      </c>
      <c r="D327" s="337" t="s">
        <v>1247</v>
      </c>
      <c r="E327" s="206" t="s">
        <v>611</v>
      </c>
      <c r="F327" s="348" t="s">
        <v>691</v>
      </c>
      <c r="G327" s="344" t="s">
        <v>108</v>
      </c>
      <c r="H327" s="341">
        <v>300</v>
      </c>
      <c r="I327" s="215">
        <v>300</v>
      </c>
      <c r="J327" s="347"/>
    </row>
    <row r="328" spans="2:10" ht="34.5" customHeight="1" thickBot="1">
      <c r="B328" s="240">
        <v>1216013</v>
      </c>
      <c r="C328" s="240">
        <v>6013</v>
      </c>
      <c r="D328" s="337" t="s">
        <v>1247</v>
      </c>
      <c r="E328" s="206" t="s">
        <v>611</v>
      </c>
      <c r="F328" s="348" t="s">
        <v>692</v>
      </c>
      <c r="G328" s="344" t="s">
        <v>108</v>
      </c>
      <c r="H328" s="341">
        <v>300</v>
      </c>
      <c r="I328" s="215">
        <v>300</v>
      </c>
      <c r="J328" s="347"/>
    </row>
    <row r="329" spans="2:10" ht="26.25" thickBot="1">
      <c r="B329" s="240">
        <v>1216015</v>
      </c>
      <c r="C329" s="240">
        <v>6015</v>
      </c>
      <c r="D329" s="337" t="s">
        <v>1247</v>
      </c>
      <c r="E329" s="206" t="s">
        <v>611</v>
      </c>
      <c r="F329" s="348" t="s">
        <v>274</v>
      </c>
      <c r="G329" s="344" t="s">
        <v>108</v>
      </c>
      <c r="H329" s="341">
        <v>1000</v>
      </c>
      <c r="I329" s="215">
        <v>1000</v>
      </c>
      <c r="J329" s="347"/>
    </row>
    <row r="330" spans="2:10" ht="30" customHeight="1" hidden="1" thickBot="1">
      <c r="B330" s="240">
        <v>1216016</v>
      </c>
      <c r="C330" s="240">
        <v>6016</v>
      </c>
      <c r="D330" s="337" t="s">
        <v>1247</v>
      </c>
      <c r="E330" s="206" t="s">
        <v>611</v>
      </c>
      <c r="F330" s="348" t="s">
        <v>435</v>
      </c>
      <c r="G330" s="344" t="s">
        <v>108</v>
      </c>
      <c r="H330" s="341"/>
      <c r="I330" s="215"/>
      <c r="J330" s="347"/>
    </row>
    <row r="331" spans="2:10" ht="33" customHeight="1" thickBot="1">
      <c r="B331" s="200">
        <v>1216020</v>
      </c>
      <c r="C331" s="201">
        <v>6020</v>
      </c>
      <c r="D331" s="337" t="s">
        <v>1247</v>
      </c>
      <c r="E331" s="206" t="s">
        <v>611</v>
      </c>
      <c r="F331" s="348" t="s">
        <v>244</v>
      </c>
      <c r="G331" s="344" t="s">
        <v>108</v>
      </c>
      <c r="H331" s="341">
        <v>8335.6</v>
      </c>
      <c r="I331" s="215">
        <v>8335.6</v>
      </c>
      <c r="J331" s="347"/>
    </row>
    <row r="332" spans="2:10" ht="26.25" thickBot="1">
      <c r="B332" s="200">
        <v>1216020</v>
      </c>
      <c r="C332" s="201">
        <v>6020</v>
      </c>
      <c r="D332" s="337" t="s">
        <v>1247</v>
      </c>
      <c r="E332" s="206" t="s">
        <v>611</v>
      </c>
      <c r="F332" s="348" t="s">
        <v>245</v>
      </c>
      <c r="G332" s="344" t="s">
        <v>108</v>
      </c>
      <c r="H332" s="341">
        <v>85</v>
      </c>
      <c r="I332" s="215">
        <v>85</v>
      </c>
      <c r="J332" s="347"/>
    </row>
    <row r="333" spans="2:10" ht="30" customHeight="1" thickBot="1">
      <c r="B333" s="200">
        <v>1216020</v>
      </c>
      <c r="C333" s="201">
        <v>6020</v>
      </c>
      <c r="D333" s="337" t="s">
        <v>1247</v>
      </c>
      <c r="E333" s="206" t="s">
        <v>611</v>
      </c>
      <c r="F333" s="348" t="s">
        <v>1004</v>
      </c>
      <c r="G333" s="344" t="s">
        <v>108</v>
      </c>
      <c r="H333" s="341">
        <v>380</v>
      </c>
      <c r="I333" s="215">
        <v>380</v>
      </c>
      <c r="J333" s="347"/>
    </row>
    <row r="334" spans="2:10" ht="84" customHeight="1" thickBot="1">
      <c r="B334" s="200">
        <v>1216030</v>
      </c>
      <c r="C334" s="201">
        <v>6030</v>
      </c>
      <c r="D334" s="349" t="s">
        <v>1247</v>
      </c>
      <c r="E334" s="206" t="s">
        <v>611</v>
      </c>
      <c r="F334" s="348" t="s">
        <v>1176</v>
      </c>
      <c r="G334" s="344" t="s">
        <v>108</v>
      </c>
      <c r="H334" s="341">
        <v>187</v>
      </c>
      <c r="I334" s="215">
        <v>187</v>
      </c>
      <c r="J334" s="347"/>
    </row>
    <row r="335" spans="2:10" ht="74.25" customHeight="1" thickBot="1">
      <c r="B335" s="200">
        <v>1216030</v>
      </c>
      <c r="C335" s="201">
        <v>6030</v>
      </c>
      <c r="D335" s="349" t="s">
        <v>1247</v>
      </c>
      <c r="E335" s="206" t="s">
        <v>611</v>
      </c>
      <c r="F335" s="348" t="s">
        <v>1178</v>
      </c>
      <c r="G335" s="344" t="s">
        <v>108</v>
      </c>
      <c r="H335" s="341">
        <v>244</v>
      </c>
      <c r="I335" s="215">
        <v>244</v>
      </c>
      <c r="J335" s="347"/>
    </row>
    <row r="336" spans="2:10" ht="87" customHeight="1" thickBot="1">
      <c r="B336" s="200">
        <v>1216030</v>
      </c>
      <c r="C336" s="201">
        <v>6030</v>
      </c>
      <c r="D336" s="349" t="s">
        <v>1247</v>
      </c>
      <c r="E336" s="206" t="s">
        <v>611</v>
      </c>
      <c r="F336" s="348" t="s">
        <v>1179</v>
      </c>
      <c r="G336" s="344" t="s">
        <v>108</v>
      </c>
      <c r="H336" s="341">
        <v>194</v>
      </c>
      <c r="I336" s="215">
        <v>194</v>
      </c>
      <c r="J336" s="347"/>
    </row>
    <row r="337" spans="2:10" ht="87" customHeight="1" thickBot="1">
      <c r="B337" s="200">
        <v>1216030</v>
      </c>
      <c r="C337" s="201">
        <v>6030</v>
      </c>
      <c r="D337" s="349" t="s">
        <v>1247</v>
      </c>
      <c r="E337" s="206" t="s">
        <v>611</v>
      </c>
      <c r="F337" s="348" t="s">
        <v>1180</v>
      </c>
      <c r="G337" s="344" t="s">
        <v>108</v>
      </c>
      <c r="H337" s="341">
        <v>109</v>
      </c>
      <c r="I337" s="215">
        <v>109</v>
      </c>
      <c r="J337" s="347"/>
    </row>
    <row r="338" spans="2:10" ht="80.25" customHeight="1" thickBot="1">
      <c r="B338" s="200">
        <v>1216030</v>
      </c>
      <c r="C338" s="201">
        <v>6030</v>
      </c>
      <c r="D338" s="349" t="s">
        <v>1247</v>
      </c>
      <c r="E338" s="206" t="s">
        <v>611</v>
      </c>
      <c r="F338" s="348" t="s">
        <v>1181</v>
      </c>
      <c r="G338" s="344" t="s">
        <v>108</v>
      </c>
      <c r="H338" s="341">
        <v>221</v>
      </c>
      <c r="I338" s="215">
        <v>221</v>
      </c>
      <c r="J338" s="347"/>
    </row>
    <row r="339" spans="2:10" ht="90" customHeight="1" thickBot="1">
      <c r="B339" s="200">
        <v>1216030</v>
      </c>
      <c r="C339" s="201">
        <v>6030</v>
      </c>
      <c r="D339" s="349" t="s">
        <v>1247</v>
      </c>
      <c r="E339" s="206" t="s">
        <v>611</v>
      </c>
      <c r="F339" s="348" t="s">
        <v>1182</v>
      </c>
      <c r="G339" s="344" t="s">
        <v>108</v>
      </c>
      <c r="H339" s="341">
        <v>381</v>
      </c>
      <c r="I339" s="215">
        <v>381</v>
      </c>
      <c r="J339" s="347"/>
    </row>
    <row r="340" spans="2:10" ht="87" customHeight="1" thickBot="1">
      <c r="B340" s="200">
        <v>1216030</v>
      </c>
      <c r="C340" s="201">
        <v>6030</v>
      </c>
      <c r="D340" s="349" t="s">
        <v>1247</v>
      </c>
      <c r="E340" s="206" t="s">
        <v>611</v>
      </c>
      <c r="F340" s="348" t="s">
        <v>636</v>
      </c>
      <c r="G340" s="344" t="s">
        <v>108</v>
      </c>
      <c r="H340" s="341">
        <v>266</v>
      </c>
      <c r="I340" s="215">
        <v>266</v>
      </c>
      <c r="J340" s="347"/>
    </row>
    <row r="341" spans="2:10" ht="33" customHeight="1" thickBot="1">
      <c r="B341" s="200">
        <v>1216030</v>
      </c>
      <c r="C341" s="201">
        <v>6030</v>
      </c>
      <c r="D341" s="349" t="s">
        <v>1247</v>
      </c>
      <c r="E341" s="206" t="s">
        <v>611</v>
      </c>
      <c r="F341" s="348" t="s">
        <v>58</v>
      </c>
      <c r="G341" s="344" t="s">
        <v>108</v>
      </c>
      <c r="H341" s="341">
        <v>1542</v>
      </c>
      <c r="I341" s="215">
        <v>1542</v>
      </c>
      <c r="J341" s="347"/>
    </row>
    <row r="342" spans="2:10" ht="32.25" customHeight="1" thickBot="1">
      <c r="B342" s="200">
        <v>1216030</v>
      </c>
      <c r="C342" s="201">
        <v>6030</v>
      </c>
      <c r="D342" s="349" t="s">
        <v>1247</v>
      </c>
      <c r="E342" s="206" t="s">
        <v>611</v>
      </c>
      <c r="F342" s="348" t="s">
        <v>59</v>
      </c>
      <c r="G342" s="344" t="s">
        <v>108</v>
      </c>
      <c r="H342" s="341">
        <v>340</v>
      </c>
      <c r="I342" s="215">
        <v>340</v>
      </c>
      <c r="J342" s="347"/>
    </row>
    <row r="343" spans="2:10" ht="26.25" customHeight="1" thickBot="1">
      <c r="B343" s="200">
        <v>1216030</v>
      </c>
      <c r="C343" s="201">
        <v>6030</v>
      </c>
      <c r="D343" s="349" t="s">
        <v>1247</v>
      </c>
      <c r="E343" s="206" t="s">
        <v>611</v>
      </c>
      <c r="F343" s="348" t="s">
        <v>60</v>
      </c>
      <c r="G343" s="344" t="s">
        <v>108</v>
      </c>
      <c r="H343" s="341">
        <v>1260</v>
      </c>
      <c r="I343" s="215">
        <v>1260</v>
      </c>
      <c r="J343" s="347"/>
    </row>
    <row r="344" spans="2:10" ht="30" customHeight="1" thickBot="1">
      <c r="B344" s="200">
        <v>1216030</v>
      </c>
      <c r="C344" s="201">
        <v>6030</v>
      </c>
      <c r="D344" s="349" t="s">
        <v>1247</v>
      </c>
      <c r="E344" s="206" t="s">
        <v>611</v>
      </c>
      <c r="F344" s="348" t="s">
        <v>61</v>
      </c>
      <c r="G344" s="344" t="s">
        <v>108</v>
      </c>
      <c r="H344" s="341">
        <v>35</v>
      </c>
      <c r="I344" s="215">
        <v>35</v>
      </c>
      <c r="J344" s="347"/>
    </row>
    <row r="345" spans="2:10" ht="63" customHeight="1" thickBot="1">
      <c r="B345" s="200">
        <v>1216030</v>
      </c>
      <c r="C345" s="201">
        <v>6030</v>
      </c>
      <c r="D345" s="349" t="s">
        <v>1247</v>
      </c>
      <c r="E345" s="206" t="s">
        <v>611</v>
      </c>
      <c r="F345" s="348" t="s">
        <v>660</v>
      </c>
      <c r="G345" s="344" t="s">
        <v>108</v>
      </c>
      <c r="H345" s="341">
        <v>100</v>
      </c>
      <c r="I345" s="215">
        <v>100</v>
      </c>
      <c r="J345" s="347"/>
    </row>
    <row r="346" spans="2:10" ht="27.75" customHeight="1" thickBot="1">
      <c r="B346" s="200">
        <v>1216030</v>
      </c>
      <c r="C346" s="201">
        <v>6030</v>
      </c>
      <c r="D346" s="349" t="s">
        <v>1247</v>
      </c>
      <c r="E346" s="206" t="s">
        <v>611</v>
      </c>
      <c r="F346" s="348" t="s">
        <v>232</v>
      </c>
      <c r="G346" s="344" t="s">
        <v>108</v>
      </c>
      <c r="H346" s="341">
        <v>150</v>
      </c>
      <c r="I346" s="215">
        <v>150</v>
      </c>
      <c r="J346" s="347"/>
    </row>
    <row r="347" spans="2:10" ht="58.5" customHeight="1" thickBot="1">
      <c r="B347" s="200">
        <v>1216090</v>
      </c>
      <c r="C347" s="201">
        <v>6090</v>
      </c>
      <c r="D347" s="349" t="s">
        <v>528</v>
      </c>
      <c r="E347" s="206" t="s">
        <v>611</v>
      </c>
      <c r="F347" s="348" t="s">
        <v>1315</v>
      </c>
      <c r="G347" s="344" t="s">
        <v>108</v>
      </c>
      <c r="H347" s="341">
        <v>50</v>
      </c>
      <c r="I347" s="215">
        <v>50</v>
      </c>
      <c r="J347" s="347"/>
    </row>
    <row r="348" spans="2:10" ht="50.25" customHeight="1" thickBot="1">
      <c r="B348" s="200">
        <v>1217461</v>
      </c>
      <c r="C348" s="201">
        <v>7461</v>
      </c>
      <c r="D348" s="349" t="s">
        <v>470</v>
      </c>
      <c r="E348" s="206" t="s">
        <v>611</v>
      </c>
      <c r="F348" s="348" t="s">
        <v>97</v>
      </c>
      <c r="G348" s="344" t="s">
        <v>108</v>
      </c>
      <c r="H348" s="341">
        <v>90</v>
      </c>
      <c r="I348" s="215">
        <v>90</v>
      </c>
      <c r="J348" s="350"/>
    </row>
    <row r="349" spans="2:10" ht="48.75" customHeight="1" thickBot="1">
      <c r="B349" s="200">
        <v>1217461</v>
      </c>
      <c r="C349" s="201">
        <v>7461</v>
      </c>
      <c r="D349" s="349" t="s">
        <v>470</v>
      </c>
      <c r="E349" s="206" t="s">
        <v>611</v>
      </c>
      <c r="F349" s="348" t="s">
        <v>98</v>
      </c>
      <c r="G349" s="344" t="s">
        <v>108</v>
      </c>
      <c r="H349" s="341">
        <v>45</v>
      </c>
      <c r="I349" s="215">
        <v>45</v>
      </c>
      <c r="J349" s="351"/>
    </row>
    <row r="350" spans="2:10" ht="48" customHeight="1" thickBot="1">
      <c r="B350" s="200">
        <v>1217461</v>
      </c>
      <c r="C350" s="201">
        <v>7461</v>
      </c>
      <c r="D350" s="349" t="s">
        <v>470</v>
      </c>
      <c r="E350" s="206" t="s">
        <v>611</v>
      </c>
      <c r="F350" s="348" t="s">
        <v>99</v>
      </c>
      <c r="G350" s="344" t="s">
        <v>108</v>
      </c>
      <c r="H350" s="341">
        <v>20</v>
      </c>
      <c r="I350" s="215">
        <v>20</v>
      </c>
      <c r="J350" s="351"/>
    </row>
    <row r="351" spans="2:10" ht="44.25" customHeight="1" thickBot="1">
      <c r="B351" s="200">
        <v>1217461</v>
      </c>
      <c r="C351" s="201">
        <v>7461</v>
      </c>
      <c r="D351" s="349" t="s">
        <v>470</v>
      </c>
      <c r="E351" s="206" t="s">
        <v>611</v>
      </c>
      <c r="F351" s="348" t="s">
        <v>100</v>
      </c>
      <c r="G351" s="344" t="s">
        <v>108</v>
      </c>
      <c r="H351" s="341">
        <v>60</v>
      </c>
      <c r="I351" s="215">
        <v>60</v>
      </c>
      <c r="J351" s="351"/>
    </row>
    <row r="352" spans="2:10" ht="28.5" customHeight="1" thickBot="1">
      <c r="B352" s="200">
        <v>1217461</v>
      </c>
      <c r="C352" s="201">
        <v>7461</v>
      </c>
      <c r="D352" s="349" t="s">
        <v>470</v>
      </c>
      <c r="E352" s="206" t="s">
        <v>611</v>
      </c>
      <c r="F352" s="348" t="s">
        <v>349</v>
      </c>
      <c r="G352" s="344" t="s">
        <v>108</v>
      </c>
      <c r="H352" s="341">
        <v>100</v>
      </c>
      <c r="I352" s="215">
        <v>100</v>
      </c>
      <c r="J352" s="351"/>
    </row>
    <row r="353" spans="2:10" ht="45.75" customHeight="1" thickBot="1">
      <c r="B353" s="200">
        <v>1217461</v>
      </c>
      <c r="C353" s="201">
        <v>7461</v>
      </c>
      <c r="D353" s="349" t="s">
        <v>470</v>
      </c>
      <c r="E353" s="206" t="s">
        <v>611</v>
      </c>
      <c r="F353" s="348" t="s">
        <v>1065</v>
      </c>
      <c r="G353" s="344" t="s">
        <v>108</v>
      </c>
      <c r="H353" s="341">
        <v>60</v>
      </c>
      <c r="I353" s="215">
        <v>60</v>
      </c>
      <c r="J353" s="351"/>
    </row>
    <row r="354" spans="2:10" ht="30.75" customHeight="1" thickBot="1">
      <c r="B354" s="200">
        <v>1217461</v>
      </c>
      <c r="C354" s="201">
        <v>7461</v>
      </c>
      <c r="D354" s="349" t="s">
        <v>470</v>
      </c>
      <c r="E354" s="206" t="s">
        <v>611</v>
      </c>
      <c r="F354" s="348" t="s">
        <v>1166</v>
      </c>
      <c r="G354" s="344" t="s">
        <v>108</v>
      </c>
      <c r="H354" s="341">
        <v>900</v>
      </c>
      <c r="I354" s="215">
        <v>900</v>
      </c>
      <c r="J354" s="351"/>
    </row>
    <row r="355" spans="2:10" ht="31.5" customHeight="1" thickBot="1">
      <c r="B355" s="200">
        <v>1217461</v>
      </c>
      <c r="C355" s="201">
        <v>7461</v>
      </c>
      <c r="D355" s="349" t="s">
        <v>470</v>
      </c>
      <c r="E355" s="206" t="s">
        <v>611</v>
      </c>
      <c r="F355" s="348" t="s">
        <v>1167</v>
      </c>
      <c r="G355" s="344" t="s">
        <v>108</v>
      </c>
      <c r="H355" s="341">
        <v>1000</v>
      </c>
      <c r="I355" s="215">
        <v>1000</v>
      </c>
      <c r="J355" s="351"/>
    </row>
    <row r="356" spans="2:10" ht="30.75" customHeight="1" thickBot="1">
      <c r="B356" s="200">
        <v>1217461</v>
      </c>
      <c r="C356" s="201">
        <v>7461</v>
      </c>
      <c r="D356" s="349" t="s">
        <v>470</v>
      </c>
      <c r="E356" s="206" t="s">
        <v>611</v>
      </c>
      <c r="F356" s="348" t="s">
        <v>1168</v>
      </c>
      <c r="G356" s="344" t="s">
        <v>108</v>
      </c>
      <c r="H356" s="341">
        <v>1100</v>
      </c>
      <c r="I356" s="215">
        <v>1100</v>
      </c>
      <c r="J356" s="351"/>
    </row>
    <row r="357" spans="2:10" ht="30.75" customHeight="1" thickBot="1">
      <c r="B357" s="200">
        <v>1217461</v>
      </c>
      <c r="C357" s="201">
        <v>7461</v>
      </c>
      <c r="D357" s="349" t="s">
        <v>470</v>
      </c>
      <c r="E357" s="206" t="s">
        <v>611</v>
      </c>
      <c r="F357" s="348" t="s">
        <v>1169</v>
      </c>
      <c r="G357" s="344" t="s">
        <v>108</v>
      </c>
      <c r="H357" s="341">
        <v>6000</v>
      </c>
      <c r="I357" s="215">
        <v>6000</v>
      </c>
      <c r="J357" s="351"/>
    </row>
    <row r="358" spans="2:10" ht="30.75" customHeight="1" thickBot="1">
      <c r="B358" s="200">
        <v>1217461</v>
      </c>
      <c r="C358" s="201">
        <v>7461</v>
      </c>
      <c r="D358" s="349" t="s">
        <v>470</v>
      </c>
      <c r="E358" s="206" t="s">
        <v>611</v>
      </c>
      <c r="F358" s="348" t="s">
        <v>1170</v>
      </c>
      <c r="G358" s="344" t="s">
        <v>108</v>
      </c>
      <c r="H358" s="341">
        <v>3714</v>
      </c>
      <c r="I358" s="215">
        <v>3714</v>
      </c>
      <c r="J358" s="351"/>
    </row>
    <row r="359" spans="2:10" ht="33.75" customHeight="1" thickBot="1">
      <c r="B359" s="200">
        <v>1217461</v>
      </c>
      <c r="C359" s="201">
        <v>7461</v>
      </c>
      <c r="D359" s="349" t="s">
        <v>470</v>
      </c>
      <c r="E359" s="206" t="s">
        <v>611</v>
      </c>
      <c r="F359" s="348" t="s">
        <v>1171</v>
      </c>
      <c r="G359" s="344" t="s">
        <v>108</v>
      </c>
      <c r="H359" s="341">
        <v>800</v>
      </c>
      <c r="I359" s="215">
        <v>800</v>
      </c>
      <c r="J359" s="351"/>
    </row>
    <row r="360" spans="2:10" ht="21.75" customHeight="1" thickBot="1">
      <c r="B360" s="200">
        <v>1217461</v>
      </c>
      <c r="C360" s="201">
        <v>7461</v>
      </c>
      <c r="D360" s="349" t="s">
        <v>470</v>
      </c>
      <c r="E360" s="206" t="s">
        <v>611</v>
      </c>
      <c r="F360" s="352" t="s">
        <v>1172</v>
      </c>
      <c r="G360" s="344" t="s">
        <v>108</v>
      </c>
      <c r="H360" s="341">
        <v>600</v>
      </c>
      <c r="I360" s="215">
        <v>600</v>
      </c>
      <c r="J360" s="351"/>
    </row>
    <row r="361" spans="2:10" ht="48" customHeight="1" thickBot="1">
      <c r="B361" s="240">
        <v>1217461</v>
      </c>
      <c r="C361" s="201">
        <v>7461</v>
      </c>
      <c r="D361" s="349" t="s">
        <v>470</v>
      </c>
      <c r="E361" s="206" t="s">
        <v>611</v>
      </c>
      <c r="F361" s="352" t="s">
        <v>1173</v>
      </c>
      <c r="G361" s="344" t="s">
        <v>108</v>
      </c>
      <c r="H361" s="341">
        <v>60</v>
      </c>
      <c r="I361" s="215">
        <v>60</v>
      </c>
      <c r="J361" s="351"/>
    </row>
    <row r="362" spans="2:10" ht="61.5" customHeight="1" thickBot="1">
      <c r="B362" s="240">
        <v>1217461</v>
      </c>
      <c r="C362" s="201">
        <v>7461</v>
      </c>
      <c r="D362" s="349" t="s">
        <v>470</v>
      </c>
      <c r="E362" s="206" t="s">
        <v>611</v>
      </c>
      <c r="F362" s="352" t="s">
        <v>1174</v>
      </c>
      <c r="G362" s="344" t="s">
        <v>108</v>
      </c>
      <c r="H362" s="341">
        <v>60</v>
      </c>
      <c r="I362" s="215">
        <v>60</v>
      </c>
      <c r="J362" s="351"/>
    </row>
    <row r="363" spans="2:10" ht="88.5" customHeight="1" thickBot="1">
      <c r="B363" s="240">
        <v>1217461</v>
      </c>
      <c r="C363" s="201">
        <v>7461</v>
      </c>
      <c r="D363" s="349" t="s">
        <v>470</v>
      </c>
      <c r="E363" s="206" t="s">
        <v>611</v>
      </c>
      <c r="F363" s="352" t="s">
        <v>210</v>
      </c>
      <c r="G363" s="344" t="s">
        <v>108</v>
      </c>
      <c r="H363" s="341">
        <v>40</v>
      </c>
      <c r="I363" s="215">
        <v>40</v>
      </c>
      <c r="J363" s="351"/>
    </row>
    <row r="364" spans="2:10" ht="84" customHeight="1" thickBot="1">
      <c r="B364" s="240">
        <v>1217461</v>
      </c>
      <c r="C364" s="201">
        <v>7461</v>
      </c>
      <c r="D364" s="349" t="s">
        <v>470</v>
      </c>
      <c r="E364" s="206" t="s">
        <v>611</v>
      </c>
      <c r="F364" s="352" t="s">
        <v>211</v>
      </c>
      <c r="G364" s="344" t="s">
        <v>108</v>
      </c>
      <c r="H364" s="341">
        <v>150</v>
      </c>
      <c r="I364" s="215">
        <v>150</v>
      </c>
      <c r="J364" s="351"/>
    </row>
    <row r="365" spans="2:10" ht="54.75" customHeight="1" thickBot="1">
      <c r="B365" s="240">
        <v>1217461</v>
      </c>
      <c r="C365" s="201">
        <v>7461</v>
      </c>
      <c r="D365" s="349" t="s">
        <v>470</v>
      </c>
      <c r="E365" s="206" t="s">
        <v>611</v>
      </c>
      <c r="F365" s="352" t="s">
        <v>1221</v>
      </c>
      <c r="G365" s="344" t="s">
        <v>108</v>
      </c>
      <c r="H365" s="341">
        <v>250</v>
      </c>
      <c r="I365" s="215">
        <v>250</v>
      </c>
      <c r="J365" s="351"/>
    </row>
    <row r="366" spans="2:10" ht="63" customHeight="1" thickBot="1">
      <c r="B366" s="240">
        <v>1217461</v>
      </c>
      <c r="C366" s="201">
        <v>7461</v>
      </c>
      <c r="D366" s="349" t="s">
        <v>470</v>
      </c>
      <c r="E366" s="206" t="s">
        <v>611</v>
      </c>
      <c r="F366" s="352" t="s">
        <v>73</v>
      </c>
      <c r="G366" s="344" t="s">
        <v>108</v>
      </c>
      <c r="H366" s="341">
        <v>150</v>
      </c>
      <c r="I366" s="215">
        <v>150</v>
      </c>
      <c r="J366" s="351"/>
    </row>
    <row r="367" spans="2:10" ht="54.75" customHeight="1" thickBot="1">
      <c r="B367" s="240">
        <v>1217461</v>
      </c>
      <c r="C367" s="201">
        <v>7461</v>
      </c>
      <c r="D367" s="349" t="s">
        <v>470</v>
      </c>
      <c r="E367" s="206" t="s">
        <v>611</v>
      </c>
      <c r="F367" s="352" t="s">
        <v>96</v>
      </c>
      <c r="G367" s="344" t="s">
        <v>108</v>
      </c>
      <c r="H367" s="341">
        <v>100</v>
      </c>
      <c r="I367" s="215">
        <v>100</v>
      </c>
      <c r="J367" s="351"/>
    </row>
    <row r="368" spans="2:10" ht="86.25" customHeight="1" thickBot="1">
      <c r="B368" s="240">
        <v>1217461</v>
      </c>
      <c r="C368" s="201">
        <v>7461</v>
      </c>
      <c r="D368" s="349" t="s">
        <v>470</v>
      </c>
      <c r="E368" s="206" t="s">
        <v>611</v>
      </c>
      <c r="F368" s="352" t="s">
        <v>1097</v>
      </c>
      <c r="G368" s="344" t="s">
        <v>108</v>
      </c>
      <c r="H368" s="341">
        <v>5</v>
      </c>
      <c r="I368" s="215">
        <v>5</v>
      </c>
      <c r="J368" s="351"/>
    </row>
    <row r="369" spans="2:10" ht="62.25" customHeight="1" thickBot="1">
      <c r="B369" s="240">
        <v>1217461</v>
      </c>
      <c r="C369" s="201">
        <v>7461</v>
      </c>
      <c r="D369" s="349" t="s">
        <v>470</v>
      </c>
      <c r="E369" s="206" t="s">
        <v>611</v>
      </c>
      <c r="F369" s="352" t="s">
        <v>835</v>
      </c>
      <c r="G369" s="344" t="s">
        <v>108</v>
      </c>
      <c r="H369" s="341">
        <v>150</v>
      </c>
      <c r="I369" s="215">
        <v>150</v>
      </c>
      <c r="J369" s="351"/>
    </row>
    <row r="370" spans="2:10" ht="30.75" customHeight="1" thickBot="1">
      <c r="B370" s="240">
        <v>1217461</v>
      </c>
      <c r="C370" s="201">
        <v>7461</v>
      </c>
      <c r="D370" s="349" t="s">
        <v>470</v>
      </c>
      <c r="E370" s="206" t="s">
        <v>611</v>
      </c>
      <c r="F370" s="352" t="s">
        <v>1166</v>
      </c>
      <c r="G370" s="344" t="s">
        <v>108</v>
      </c>
      <c r="H370" s="341">
        <v>924</v>
      </c>
      <c r="I370" s="215">
        <v>924</v>
      </c>
      <c r="J370" s="351"/>
    </row>
    <row r="371" spans="2:10" ht="33" customHeight="1" thickBot="1">
      <c r="B371" s="240">
        <v>1217461</v>
      </c>
      <c r="C371" s="201">
        <v>7461</v>
      </c>
      <c r="D371" s="349" t="s">
        <v>470</v>
      </c>
      <c r="E371" s="206" t="s">
        <v>611</v>
      </c>
      <c r="F371" s="352" t="s">
        <v>1168</v>
      </c>
      <c r="G371" s="344" t="s">
        <v>108</v>
      </c>
      <c r="H371" s="341">
        <v>500</v>
      </c>
      <c r="I371" s="215">
        <v>500</v>
      </c>
      <c r="J371" s="351"/>
    </row>
    <row r="372" spans="2:10" ht="31.5" customHeight="1" thickBot="1">
      <c r="B372" s="240">
        <v>1217461</v>
      </c>
      <c r="C372" s="201">
        <v>7461</v>
      </c>
      <c r="D372" s="349" t="s">
        <v>470</v>
      </c>
      <c r="E372" s="206" t="s">
        <v>611</v>
      </c>
      <c r="F372" s="352" t="s">
        <v>242</v>
      </c>
      <c r="G372" s="344" t="s">
        <v>108</v>
      </c>
      <c r="H372" s="341">
        <v>3920</v>
      </c>
      <c r="I372" s="215">
        <v>3920</v>
      </c>
      <c r="J372" s="351"/>
    </row>
    <row r="373" spans="2:10" ht="33" customHeight="1" thickBot="1">
      <c r="B373" s="240">
        <v>1217461</v>
      </c>
      <c r="C373" s="201">
        <v>7461</v>
      </c>
      <c r="D373" s="349" t="s">
        <v>470</v>
      </c>
      <c r="E373" s="206" t="s">
        <v>611</v>
      </c>
      <c r="F373" s="352" t="s">
        <v>243</v>
      </c>
      <c r="G373" s="344" t="s">
        <v>108</v>
      </c>
      <c r="H373" s="341">
        <v>500</v>
      </c>
      <c r="I373" s="215">
        <v>500</v>
      </c>
      <c r="J373" s="351"/>
    </row>
    <row r="374" spans="2:10" ht="33" customHeight="1" thickBot="1">
      <c r="B374" s="240">
        <v>1217461</v>
      </c>
      <c r="C374" s="201">
        <v>7461</v>
      </c>
      <c r="D374" s="349" t="s">
        <v>470</v>
      </c>
      <c r="E374" s="206" t="s">
        <v>611</v>
      </c>
      <c r="F374" s="352" t="s">
        <v>1157</v>
      </c>
      <c r="G374" s="344" t="s">
        <v>108</v>
      </c>
      <c r="H374" s="341">
        <v>500</v>
      </c>
      <c r="I374" s="215">
        <v>500</v>
      </c>
      <c r="J374" s="351"/>
    </row>
    <row r="375" spans="2:10" ht="33" customHeight="1" thickBot="1">
      <c r="B375" s="240">
        <v>1217461</v>
      </c>
      <c r="C375" s="201">
        <v>7461</v>
      </c>
      <c r="D375" s="349" t="s">
        <v>470</v>
      </c>
      <c r="E375" s="206" t="s">
        <v>611</v>
      </c>
      <c r="F375" s="352" t="s">
        <v>1158</v>
      </c>
      <c r="G375" s="344" t="s">
        <v>108</v>
      </c>
      <c r="H375" s="341">
        <v>200</v>
      </c>
      <c r="I375" s="215">
        <v>200</v>
      </c>
      <c r="J375" s="351"/>
    </row>
    <row r="376" spans="2:10" ht="33" customHeight="1" thickBot="1">
      <c r="B376" s="240">
        <v>1217461</v>
      </c>
      <c r="C376" s="201">
        <v>7461</v>
      </c>
      <c r="D376" s="349" t="s">
        <v>470</v>
      </c>
      <c r="E376" s="206" t="s">
        <v>611</v>
      </c>
      <c r="F376" s="352" t="s">
        <v>1168</v>
      </c>
      <c r="G376" s="344" t="s">
        <v>108</v>
      </c>
      <c r="H376" s="341">
        <v>200</v>
      </c>
      <c r="I376" s="215">
        <v>200</v>
      </c>
      <c r="J376" s="351"/>
    </row>
    <row r="377" spans="2:10" ht="66" customHeight="1" thickBot="1">
      <c r="B377" s="201">
        <v>1217366</v>
      </c>
      <c r="C377" s="201">
        <v>7366</v>
      </c>
      <c r="D377" s="349" t="s">
        <v>298</v>
      </c>
      <c r="E377" s="206" t="s">
        <v>611</v>
      </c>
      <c r="F377" s="352" t="s">
        <v>1177</v>
      </c>
      <c r="G377" s="344" t="s">
        <v>108</v>
      </c>
      <c r="H377" s="341">
        <v>27837.3</v>
      </c>
      <c r="I377" s="215">
        <v>27837.3</v>
      </c>
      <c r="J377" s="351"/>
    </row>
    <row r="378" spans="2:10" ht="23.25" customHeight="1" thickBot="1">
      <c r="B378" s="201">
        <v>1217691</v>
      </c>
      <c r="C378" s="201">
        <v>7691</v>
      </c>
      <c r="D378" s="349" t="s">
        <v>298</v>
      </c>
      <c r="E378" s="206" t="s">
        <v>611</v>
      </c>
      <c r="F378" s="352" t="s">
        <v>372</v>
      </c>
      <c r="G378" s="344" t="s">
        <v>108</v>
      </c>
      <c r="H378" s="341">
        <v>50</v>
      </c>
      <c r="I378" s="215">
        <v>50</v>
      </c>
      <c r="J378" s="351"/>
    </row>
    <row r="379" spans="2:10" ht="18" customHeight="1" thickBot="1">
      <c r="B379" s="201">
        <v>1218110</v>
      </c>
      <c r="C379" s="201">
        <v>8110</v>
      </c>
      <c r="D379" s="349" t="s">
        <v>794</v>
      </c>
      <c r="E379" s="206" t="s">
        <v>611</v>
      </c>
      <c r="F379" s="352" t="s">
        <v>36</v>
      </c>
      <c r="G379" s="344" t="s">
        <v>108</v>
      </c>
      <c r="H379" s="341">
        <v>50</v>
      </c>
      <c r="I379" s="215">
        <v>50</v>
      </c>
      <c r="J379" s="351"/>
    </row>
    <row r="380" spans="2:10" ht="13.5" thickBot="1">
      <c r="B380" s="353"/>
      <c r="C380" s="196"/>
      <c r="D380" s="196"/>
      <c r="E380" s="209"/>
      <c r="F380" s="211" t="s">
        <v>163</v>
      </c>
      <c r="G380" s="210"/>
      <c r="H380" s="339">
        <f>SUM(H313:H379)</f>
        <v>77534.7</v>
      </c>
      <c r="I380" s="339">
        <f>SUM(I313:I379)</f>
        <v>77534.7</v>
      </c>
      <c r="J380" s="245"/>
    </row>
    <row r="381" spans="2:10" ht="39" hidden="1" thickBot="1">
      <c r="B381" s="353"/>
      <c r="C381" s="192"/>
      <c r="D381" s="192"/>
      <c r="E381" s="192"/>
      <c r="F381" s="354" t="s">
        <v>338</v>
      </c>
      <c r="G381" s="213"/>
      <c r="H381" s="339"/>
      <c r="I381" s="339"/>
      <c r="J381" s="245"/>
    </row>
    <row r="382" spans="2:10" ht="109.5" customHeight="1" hidden="1" thickBot="1">
      <c r="B382" s="355">
        <v>3719770</v>
      </c>
      <c r="C382" s="200"/>
      <c r="D382" s="200"/>
      <c r="E382" s="200" t="s">
        <v>1093</v>
      </c>
      <c r="F382" s="208" t="s">
        <v>212</v>
      </c>
      <c r="G382" s="207"/>
      <c r="H382" s="356"/>
      <c r="I382" s="356"/>
      <c r="J382" s="317"/>
    </row>
    <row r="383" spans="2:10" ht="96" customHeight="1" hidden="1" thickBot="1">
      <c r="B383" s="355">
        <v>3719770</v>
      </c>
      <c r="C383" s="200"/>
      <c r="D383" s="200"/>
      <c r="E383" s="200" t="s">
        <v>1093</v>
      </c>
      <c r="F383" s="208" t="s">
        <v>213</v>
      </c>
      <c r="G383" s="207"/>
      <c r="H383" s="356"/>
      <c r="I383" s="356"/>
      <c r="J383" s="317"/>
    </row>
    <row r="384" spans="2:10" ht="27" customHeight="1" hidden="1" thickBot="1">
      <c r="B384" s="355"/>
      <c r="C384" s="200"/>
      <c r="D384" s="200"/>
      <c r="E384" s="200"/>
      <c r="F384" s="211" t="s">
        <v>214</v>
      </c>
      <c r="G384" s="210"/>
      <c r="H384" s="339">
        <f>SUM(H382:H383)</f>
        <v>0</v>
      </c>
      <c r="I384" s="339"/>
      <c r="J384" s="245"/>
    </row>
    <row r="385" spans="2:10" ht="42.75" customHeight="1" thickBot="1">
      <c r="B385" s="240">
        <v>2710160</v>
      </c>
      <c r="C385" s="201">
        <v>160</v>
      </c>
      <c r="D385" s="349" t="s">
        <v>309</v>
      </c>
      <c r="E385" s="200" t="s">
        <v>180</v>
      </c>
      <c r="F385" s="232" t="s">
        <v>946</v>
      </c>
      <c r="G385" s="344" t="s">
        <v>108</v>
      </c>
      <c r="H385" s="356">
        <v>109.5</v>
      </c>
      <c r="I385" s="356">
        <v>109.5</v>
      </c>
      <c r="J385" s="245"/>
    </row>
    <row r="386" spans="2:10" ht="51.75" customHeight="1" thickBot="1">
      <c r="B386" s="355"/>
      <c r="C386" s="200"/>
      <c r="D386" s="200"/>
      <c r="E386" s="200"/>
      <c r="F386" s="192" t="s">
        <v>229</v>
      </c>
      <c r="G386" s="210"/>
      <c r="H386" s="339">
        <f>SUM(H385)</f>
        <v>109.5</v>
      </c>
      <c r="I386" s="339">
        <f>SUM(I385)</f>
        <v>109.5</v>
      </c>
      <c r="J386" s="245"/>
    </row>
    <row r="387" spans="2:10" ht="31.5" customHeight="1" thickBot="1">
      <c r="B387" s="502">
        <v>3710160</v>
      </c>
      <c r="C387" s="200">
        <v>160</v>
      </c>
      <c r="D387" s="349" t="s">
        <v>309</v>
      </c>
      <c r="E387" s="359" t="s">
        <v>1093</v>
      </c>
      <c r="F387" s="200" t="s">
        <v>946</v>
      </c>
      <c r="G387" s="344" t="s">
        <v>108</v>
      </c>
      <c r="H387" s="356">
        <v>40</v>
      </c>
      <c r="I387" s="356">
        <v>40</v>
      </c>
      <c r="J387" s="245"/>
    </row>
    <row r="388" spans="2:10" ht="165" customHeight="1" thickBot="1">
      <c r="B388" s="357" t="s">
        <v>4</v>
      </c>
      <c r="C388" s="358" t="s">
        <v>5</v>
      </c>
      <c r="D388" s="358" t="s">
        <v>304</v>
      </c>
      <c r="E388" s="359" t="s">
        <v>1093</v>
      </c>
      <c r="F388" s="359" t="s">
        <v>1273</v>
      </c>
      <c r="G388" s="344" t="s">
        <v>108</v>
      </c>
      <c r="H388" s="356">
        <v>66.4</v>
      </c>
      <c r="I388" s="356">
        <v>66.4</v>
      </c>
      <c r="J388" s="245"/>
    </row>
    <row r="389" spans="2:10" ht="30.75" customHeight="1" thickBot="1">
      <c r="B389" s="355"/>
      <c r="C389" s="200"/>
      <c r="D389" s="200"/>
      <c r="E389" s="200"/>
      <c r="F389" s="360" t="s">
        <v>214</v>
      </c>
      <c r="G389" s="210"/>
      <c r="H389" s="339">
        <v>106.4</v>
      </c>
      <c r="I389" s="339">
        <v>106.4</v>
      </c>
      <c r="J389" s="245"/>
    </row>
    <row r="390" spans="2:10" ht="16.5" thickBot="1">
      <c r="B390" s="361"/>
      <c r="C390" s="362"/>
      <c r="D390" s="362"/>
      <c r="E390" s="292"/>
      <c r="F390" s="363" t="s">
        <v>230</v>
      </c>
      <c r="G390" s="364"/>
      <c r="H390" s="339">
        <f>H269+H274+H300+H305+H307+H309+H312+H380+H386+H389</f>
        <v>104468.4</v>
      </c>
      <c r="I390" s="339">
        <f>I269+I274+I300+I305+I307+I309+I312+I380+I386+I389</f>
        <v>104468.4</v>
      </c>
      <c r="J390" s="245"/>
    </row>
    <row r="391" spans="3:5" ht="13.5" hidden="1" thickBot="1">
      <c r="C391" s="365"/>
      <c r="D391" s="366"/>
      <c r="E391" s="367"/>
    </row>
  </sheetData>
  <mergeCells count="13">
    <mergeCell ref="I6:J6"/>
    <mergeCell ref="I5:J5"/>
    <mergeCell ref="I4:J4"/>
    <mergeCell ref="B9:F9"/>
    <mergeCell ref="J10:J13"/>
    <mergeCell ref="B10:B13"/>
    <mergeCell ref="C10:C13"/>
    <mergeCell ref="D10:D13"/>
    <mergeCell ref="E10:E13"/>
    <mergeCell ref="F10:F13"/>
    <mergeCell ref="G10:G13"/>
    <mergeCell ref="H10:H13"/>
    <mergeCell ref="I10:I13"/>
  </mergeCells>
  <printOptions/>
  <pageMargins left="0.18" right="0.18" top="0.27" bottom="0.39" header="0.18" footer="0.18"/>
  <pageSetup fitToHeight="4" fitToWidth="4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75" zoomScaleSheetLayoutView="100" workbookViewId="0" topLeftCell="A48">
      <selection activeCell="I35" sqref="I35"/>
    </sheetView>
  </sheetViews>
  <sheetFormatPr defaultColWidth="9.00390625" defaultRowHeight="12.75"/>
  <cols>
    <col min="1" max="1" width="9.125" style="368" customWidth="1"/>
    <col min="2" max="2" width="10.625" style="368" customWidth="1"/>
    <col min="3" max="3" width="7.25390625" style="369" customWidth="1"/>
    <col min="4" max="4" width="8.125" style="368" customWidth="1"/>
    <col min="5" max="5" width="9.125" style="369" customWidth="1"/>
    <col min="6" max="6" width="26.125" style="369" customWidth="1"/>
    <col min="7" max="7" width="11.25390625" style="368" customWidth="1"/>
    <col min="8" max="8" width="12.00390625" style="368" customWidth="1"/>
    <col min="9" max="9" width="10.875" style="368" customWidth="1"/>
    <col min="10" max="10" width="11.00390625" style="368" customWidth="1"/>
    <col min="11" max="16384" width="9.125" style="368" customWidth="1"/>
  </cols>
  <sheetData>
    <row r="1" spans="3:10" ht="15" customHeight="1">
      <c r="C1" s="368"/>
      <c r="D1" s="369"/>
      <c r="E1" s="368"/>
      <c r="H1" s="597" t="s">
        <v>368</v>
      </c>
      <c r="I1" s="597"/>
      <c r="J1" s="597"/>
    </row>
    <row r="2" spans="3:10" ht="15" customHeight="1">
      <c r="C2" s="368"/>
      <c r="D2" s="369"/>
      <c r="E2" s="368"/>
      <c r="H2" s="598" t="s">
        <v>117</v>
      </c>
      <c r="I2" s="598"/>
      <c r="J2" s="598"/>
    </row>
    <row r="3" spans="3:10" ht="15" customHeight="1">
      <c r="C3" s="368"/>
      <c r="D3" s="369"/>
      <c r="E3" s="368"/>
      <c r="H3" s="598" t="s">
        <v>369</v>
      </c>
      <c r="I3" s="598"/>
      <c r="J3" s="598"/>
    </row>
    <row r="4" spans="3:7" ht="12.75">
      <c r="C4" s="368"/>
      <c r="D4" s="369"/>
      <c r="E4" s="368"/>
      <c r="F4" s="370"/>
      <c r="G4" s="369"/>
    </row>
    <row r="5" spans="3:8" ht="18.75">
      <c r="C5" s="368"/>
      <c r="D5" s="371"/>
      <c r="E5" s="372"/>
      <c r="F5" s="372" t="s">
        <v>1283</v>
      </c>
      <c r="G5" s="372"/>
      <c r="H5" s="371"/>
    </row>
    <row r="6" spans="3:7" ht="18.75">
      <c r="C6" s="368"/>
      <c r="E6" s="368"/>
      <c r="F6" s="373" t="s">
        <v>1284</v>
      </c>
      <c r="G6" s="373"/>
    </row>
    <row r="7" spans="3:7" ht="18.75">
      <c r="C7" s="373"/>
      <c r="D7" s="373"/>
      <c r="E7" s="373"/>
      <c r="F7" s="373"/>
      <c r="G7" s="373"/>
    </row>
    <row r="8" spans="2:10" ht="16.5" thickBot="1">
      <c r="B8" s="374"/>
      <c r="C8" s="374"/>
      <c r="D8" s="374"/>
      <c r="E8" s="374"/>
      <c r="J8" s="375" t="s">
        <v>1285</v>
      </c>
    </row>
    <row r="9" spans="1:10" ht="87" customHeight="1">
      <c r="A9" s="376"/>
      <c r="B9" s="580" t="s">
        <v>86</v>
      </c>
      <c r="C9" s="580" t="s">
        <v>88</v>
      </c>
      <c r="D9" s="580" t="s">
        <v>87</v>
      </c>
      <c r="E9" s="608" t="s">
        <v>1200</v>
      </c>
      <c r="F9" s="589" t="s">
        <v>1276</v>
      </c>
      <c r="G9" s="599" t="s">
        <v>1277</v>
      </c>
      <c r="H9" s="602" t="s">
        <v>1278</v>
      </c>
      <c r="I9" s="602" t="s">
        <v>1279</v>
      </c>
      <c r="J9" s="605" t="s">
        <v>1280</v>
      </c>
    </row>
    <row r="10" spans="1:10" ht="51" customHeight="1">
      <c r="A10" s="376"/>
      <c r="B10" s="581"/>
      <c r="C10" s="581"/>
      <c r="D10" s="581"/>
      <c r="E10" s="609"/>
      <c r="F10" s="590"/>
      <c r="G10" s="600"/>
      <c r="H10" s="603"/>
      <c r="I10" s="603"/>
      <c r="J10" s="606"/>
    </row>
    <row r="11" spans="1:10" ht="65.25" customHeight="1" thickBot="1">
      <c r="A11" s="376"/>
      <c r="B11" s="581"/>
      <c r="C11" s="581"/>
      <c r="D11" s="581"/>
      <c r="E11" s="609"/>
      <c r="F11" s="590"/>
      <c r="G11" s="600"/>
      <c r="H11" s="603"/>
      <c r="I11" s="603"/>
      <c r="J11" s="606"/>
    </row>
    <row r="12" spans="1:10" ht="8.25" customHeight="1" hidden="1" thickBot="1">
      <c r="A12" s="376"/>
      <c r="B12" s="582"/>
      <c r="C12" s="582"/>
      <c r="D12" s="582"/>
      <c r="E12" s="610"/>
      <c r="F12" s="591"/>
      <c r="G12" s="601"/>
      <c r="H12" s="604"/>
      <c r="I12" s="604"/>
      <c r="J12" s="607"/>
    </row>
    <row r="13" spans="1:10" ht="23.25" customHeight="1" thickBot="1">
      <c r="A13" s="376"/>
      <c r="B13" s="193">
        <v>1</v>
      </c>
      <c r="C13" s="193">
        <v>2</v>
      </c>
      <c r="D13" s="193">
        <v>3</v>
      </c>
      <c r="E13" s="377">
        <v>4</v>
      </c>
      <c r="F13" s="196">
        <v>5</v>
      </c>
      <c r="G13" s="196">
        <v>6</v>
      </c>
      <c r="H13" s="197">
        <v>7</v>
      </c>
      <c r="I13" s="197">
        <v>8</v>
      </c>
      <c r="J13" s="378">
        <v>9</v>
      </c>
    </row>
    <row r="14" spans="2:10" ht="64.5" thickBot="1">
      <c r="B14" s="200"/>
      <c r="C14" s="201"/>
      <c r="D14" s="201"/>
      <c r="E14" s="209"/>
      <c r="F14" s="213" t="s">
        <v>107</v>
      </c>
      <c r="G14" s="214"/>
      <c r="H14" s="212"/>
      <c r="I14" s="212"/>
      <c r="J14" s="212"/>
    </row>
    <row r="15" spans="2:10" ht="46.5" customHeight="1" thickBot="1">
      <c r="B15" s="379" t="s">
        <v>836</v>
      </c>
      <c r="C15" s="349">
        <v>7130</v>
      </c>
      <c r="D15" s="349" t="s">
        <v>838</v>
      </c>
      <c r="E15" s="206" t="s">
        <v>1286</v>
      </c>
      <c r="F15" s="222" t="s">
        <v>1287</v>
      </c>
      <c r="G15" s="203" t="s">
        <v>108</v>
      </c>
      <c r="H15" s="204">
        <v>150</v>
      </c>
      <c r="I15" s="204">
        <v>150</v>
      </c>
      <c r="J15" s="215"/>
    </row>
    <row r="16" spans="2:10" ht="64.5" customHeight="1" thickBot="1">
      <c r="B16" s="379" t="s">
        <v>518</v>
      </c>
      <c r="C16" s="349" t="s">
        <v>519</v>
      </c>
      <c r="D16" s="349" t="s">
        <v>1061</v>
      </c>
      <c r="E16" s="206" t="s">
        <v>1286</v>
      </c>
      <c r="F16" s="222" t="s">
        <v>1288</v>
      </c>
      <c r="G16" s="203" t="s">
        <v>108</v>
      </c>
      <c r="H16" s="204">
        <v>700</v>
      </c>
      <c r="I16" s="204">
        <v>700</v>
      </c>
      <c r="J16" s="215"/>
    </row>
    <row r="17" spans="2:10" ht="56.25" customHeight="1" thickBot="1">
      <c r="B17" s="379" t="s">
        <v>518</v>
      </c>
      <c r="C17" s="349" t="s">
        <v>519</v>
      </c>
      <c r="D17" s="349" t="s">
        <v>1061</v>
      </c>
      <c r="E17" s="206" t="s">
        <v>1286</v>
      </c>
      <c r="F17" s="222" t="s">
        <v>1289</v>
      </c>
      <c r="G17" s="203" t="s">
        <v>108</v>
      </c>
      <c r="H17" s="204">
        <v>1000</v>
      </c>
      <c r="I17" s="204">
        <v>1000</v>
      </c>
      <c r="J17" s="215"/>
    </row>
    <row r="18" spans="2:10" ht="41.25" customHeight="1" thickBot="1">
      <c r="B18" s="379" t="s">
        <v>518</v>
      </c>
      <c r="C18" s="349" t="s">
        <v>519</v>
      </c>
      <c r="D18" s="349" t="s">
        <v>1061</v>
      </c>
      <c r="E18" s="206" t="s">
        <v>1286</v>
      </c>
      <c r="F18" s="222" t="s">
        <v>1290</v>
      </c>
      <c r="G18" s="203" t="s">
        <v>108</v>
      </c>
      <c r="H18" s="204">
        <v>245</v>
      </c>
      <c r="I18" s="204">
        <v>245</v>
      </c>
      <c r="J18" s="215"/>
    </row>
    <row r="19" spans="2:10" ht="13.5" thickBot="1">
      <c r="B19" s="200"/>
      <c r="C19" s="201"/>
      <c r="D19" s="201"/>
      <c r="E19" s="206"/>
      <c r="F19" s="380" t="s">
        <v>336</v>
      </c>
      <c r="G19" s="203"/>
      <c r="H19" s="212">
        <v>2095</v>
      </c>
      <c r="I19" s="212">
        <v>2095</v>
      </c>
      <c r="J19" s="215"/>
    </row>
    <row r="20" spans="2:10" ht="64.5" thickBot="1">
      <c r="B20" s="200"/>
      <c r="C20" s="201"/>
      <c r="D20" s="201"/>
      <c r="E20" s="206"/>
      <c r="F20" s="213" t="s">
        <v>107</v>
      </c>
      <c r="G20" s="203"/>
      <c r="H20" s="212"/>
      <c r="I20" s="212"/>
      <c r="J20" s="215"/>
    </row>
    <row r="21" spans="2:10" ht="13.5" hidden="1" thickBot="1">
      <c r="B21" s="379"/>
      <c r="C21" s="349"/>
      <c r="D21" s="349"/>
      <c r="E21" s="206"/>
      <c r="F21" s="222"/>
      <c r="G21" s="203"/>
      <c r="H21" s="204"/>
      <c r="I21" s="204"/>
      <c r="J21" s="215"/>
    </row>
    <row r="22" spans="2:10" ht="13.5" hidden="1" thickBot="1">
      <c r="B22" s="200"/>
      <c r="C22" s="201"/>
      <c r="D22" s="201"/>
      <c r="E22" s="206"/>
      <c r="F22" s="380" t="s">
        <v>1128</v>
      </c>
      <c r="G22" s="203"/>
      <c r="H22" s="212"/>
      <c r="I22" s="212"/>
      <c r="J22" s="215"/>
    </row>
    <row r="23" spans="2:10" ht="64.5" hidden="1" thickBot="1">
      <c r="B23" s="200"/>
      <c r="C23" s="201"/>
      <c r="D23" s="201"/>
      <c r="E23" s="206"/>
      <c r="F23" s="213" t="s">
        <v>107</v>
      </c>
      <c r="G23" s="203"/>
      <c r="H23" s="212"/>
      <c r="I23" s="212"/>
      <c r="J23" s="215"/>
    </row>
    <row r="24" spans="2:10" ht="48.75" thickBot="1">
      <c r="B24" s="379" t="s">
        <v>1038</v>
      </c>
      <c r="C24" s="201">
        <v>7322</v>
      </c>
      <c r="D24" s="349" t="s">
        <v>1061</v>
      </c>
      <c r="E24" s="206" t="s">
        <v>1129</v>
      </c>
      <c r="F24" s="222" t="s">
        <v>1292</v>
      </c>
      <c r="G24" s="203" t="s">
        <v>108</v>
      </c>
      <c r="H24" s="204">
        <v>852.9</v>
      </c>
      <c r="I24" s="204">
        <v>852.9</v>
      </c>
      <c r="J24" s="215"/>
    </row>
    <row r="25" spans="2:10" ht="24.75" thickBot="1">
      <c r="B25" s="200"/>
      <c r="C25" s="201"/>
      <c r="D25" s="201"/>
      <c r="E25" s="206"/>
      <c r="F25" s="380" t="s">
        <v>190</v>
      </c>
      <c r="G25" s="203"/>
      <c r="H25" s="212">
        <v>852.9</v>
      </c>
      <c r="I25" s="212">
        <v>852.9</v>
      </c>
      <c r="J25" s="215"/>
    </row>
    <row r="26" spans="2:10" ht="64.5" customHeight="1" thickBot="1">
      <c r="B26" s="200"/>
      <c r="C26" s="201"/>
      <c r="D26" s="201"/>
      <c r="E26" s="206"/>
      <c r="F26" s="380" t="s">
        <v>107</v>
      </c>
      <c r="G26" s="203"/>
      <c r="H26" s="212"/>
      <c r="I26" s="212"/>
      <c r="J26" s="215"/>
    </row>
    <row r="27" spans="2:10" ht="94.5" customHeight="1" thickBot="1">
      <c r="B27" s="200">
        <v>1117325</v>
      </c>
      <c r="C27" s="201">
        <v>7325</v>
      </c>
      <c r="D27" s="349" t="s">
        <v>1061</v>
      </c>
      <c r="E27" s="206" t="s">
        <v>1293</v>
      </c>
      <c r="F27" s="222" t="s">
        <v>384</v>
      </c>
      <c r="G27" s="203" t="s">
        <v>108</v>
      </c>
      <c r="H27" s="204">
        <v>481.5</v>
      </c>
      <c r="I27" s="204">
        <v>481.5</v>
      </c>
      <c r="J27" s="215"/>
    </row>
    <row r="28" spans="2:10" ht="94.5" customHeight="1" thickBot="1">
      <c r="B28" s="200">
        <v>1117325</v>
      </c>
      <c r="C28" s="201">
        <v>7325</v>
      </c>
      <c r="D28" s="349" t="s">
        <v>1061</v>
      </c>
      <c r="E28" s="206" t="s">
        <v>1293</v>
      </c>
      <c r="F28" s="222" t="s">
        <v>385</v>
      </c>
      <c r="G28" s="203" t="s">
        <v>108</v>
      </c>
      <c r="H28" s="204">
        <v>50</v>
      </c>
      <c r="I28" s="204">
        <v>50</v>
      </c>
      <c r="J28" s="215"/>
    </row>
    <row r="29" spans="2:10" ht="97.5" customHeight="1" thickBot="1">
      <c r="B29" s="200">
        <v>1117361</v>
      </c>
      <c r="C29" s="201">
        <v>7361</v>
      </c>
      <c r="D29" s="349" t="s">
        <v>298</v>
      </c>
      <c r="E29" s="206" t="s">
        <v>1293</v>
      </c>
      <c r="F29" s="222" t="s">
        <v>362</v>
      </c>
      <c r="G29" s="203" t="s">
        <v>108</v>
      </c>
      <c r="H29" s="204">
        <v>228.6</v>
      </c>
      <c r="I29" s="204">
        <v>228.6</v>
      </c>
      <c r="J29" s="215"/>
    </row>
    <row r="30" spans="2:10" ht="26.25" customHeight="1" thickBot="1">
      <c r="B30" s="200"/>
      <c r="C30" s="201"/>
      <c r="D30" s="201"/>
      <c r="E30" s="206"/>
      <c r="F30" s="380" t="s">
        <v>363</v>
      </c>
      <c r="G30" s="203"/>
      <c r="H30" s="212">
        <v>760.1</v>
      </c>
      <c r="I30" s="212">
        <v>760.1</v>
      </c>
      <c r="J30" s="215"/>
    </row>
    <row r="31" spans="2:10" ht="68.25" customHeight="1" thickBot="1">
      <c r="B31" s="200"/>
      <c r="C31" s="201"/>
      <c r="D31" s="201"/>
      <c r="E31" s="206"/>
      <c r="F31" s="213" t="s">
        <v>107</v>
      </c>
      <c r="G31" s="203"/>
      <c r="H31" s="212"/>
      <c r="I31" s="212"/>
      <c r="J31" s="215"/>
    </row>
    <row r="32" spans="2:10" ht="77.25" customHeight="1" thickBot="1">
      <c r="B32" s="379" t="s">
        <v>829</v>
      </c>
      <c r="C32" s="201">
        <v>7321</v>
      </c>
      <c r="D32" s="349" t="s">
        <v>1061</v>
      </c>
      <c r="E32" s="206" t="s">
        <v>337</v>
      </c>
      <c r="F32" s="505" t="s">
        <v>834</v>
      </c>
      <c r="G32" s="203" t="s">
        <v>108</v>
      </c>
      <c r="H32" s="204">
        <v>144.7</v>
      </c>
      <c r="I32" s="204">
        <v>144.7</v>
      </c>
      <c r="J32" s="215"/>
    </row>
    <row r="33" spans="2:10" ht="14.25" customHeight="1" thickBot="1">
      <c r="B33" s="200"/>
      <c r="C33" s="201"/>
      <c r="D33" s="201"/>
      <c r="E33" s="206"/>
      <c r="F33" s="380" t="s">
        <v>830</v>
      </c>
      <c r="G33" s="203"/>
      <c r="H33" s="212">
        <v>144.7</v>
      </c>
      <c r="I33" s="212">
        <v>144.7</v>
      </c>
      <c r="J33" s="215"/>
    </row>
    <row r="34" spans="2:10" ht="68.25" customHeight="1" thickBot="1">
      <c r="B34" s="200"/>
      <c r="C34" s="201"/>
      <c r="D34" s="201"/>
      <c r="E34" s="206"/>
      <c r="F34" s="213" t="s">
        <v>107</v>
      </c>
      <c r="G34" s="203"/>
      <c r="H34" s="212"/>
      <c r="I34" s="212"/>
      <c r="J34" s="215"/>
    </row>
    <row r="35" spans="2:10" ht="78.75" customHeight="1" thickBot="1">
      <c r="B35" s="200">
        <v>1217310</v>
      </c>
      <c r="C35" s="201">
        <v>7310</v>
      </c>
      <c r="D35" s="349" t="s">
        <v>1061</v>
      </c>
      <c r="E35" s="206" t="s">
        <v>611</v>
      </c>
      <c r="F35" s="222" t="s">
        <v>371</v>
      </c>
      <c r="G35" s="203" t="s">
        <v>108</v>
      </c>
      <c r="H35" s="204">
        <v>216.7</v>
      </c>
      <c r="I35" s="204">
        <v>216.7</v>
      </c>
      <c r="J35" s="215"/>
    </row>
    <row r="36" spans="2:10" ht="54.75" customHeight="1" thickBot="1">
      <c r="B36" s="200">
        <v>1217310</v>
      </c>
      <c r="C36" s="201">
        <v>7310</v>
      </c>
      <c r="D36" s="349" t="s">
        <v>1061</v>
      </c>
      <c r="E36" s="206" t="s">
        <v>611</v>
      </c>
      <c r="F36" s="222" t="s">
        <v>332</v>
      </c>
      <c r="G36" s="203" t="s">
        <v>108</v>
      </c>
      <c r="H36" s="204">
        <v>428.8</v>
      </c>
      <c r="I36" s="204">
        <v>428.8</v>
      </c>
      <c r="J36" s="215"/>
    </row>
    <row r="37" spans="2:10" ht="72" customHeight="1" thickBot="1">
      <c r="B37" s="200">
        <v>1217310</v>
      </c>
      <c r="C37" s="201">
        <v>7310</v>
      </c>
      <c r="D37" s="349" t="s">
        <v>1061</v>
      </c>
      <c r="E37" s="206" t="s">
        <v>611</v>
      </c>
      <c r="F37" s="222" t="s">
        <v>398</v>
      </c>
      <c r="G37" s="203" t="s">
        <v>108</v>
      </c>
      <c r="H37" s="204">
        <v>105.7</v>
      </c>
      <c r="I37" s="204">
        <v>105.7</v>
      </c>
      <c r="J37" s="215"/>
    </row>
    <row r="38" spans="2:10" ht="77.25" customHeight="1" thickBot="1">
      <c r="B38" s="200">
        <v>1217310</v>
      </c>
      <c r="C38" s="201">
        <v>7310</v>
      </c>
      <c r="D38" s="349" t="s">
        <v>1061</v>
      </c>
      <c r="E38" s="206" t="s">
        <v>611</v>
      </c>
      <c r="F38" s="222" t="s">
        <v>399</v>
      </c>
      <c r="G38" s="203" t="s">
        <v>108</v>
      </c>
      <c r="H38" s="204">
        <v>400</v>
      </c>
      <c r="I38" s="204">
        <v>400</v>
      </c>
      <c r="J38" s="215"/>
    </row>
    <row r="39" spans="2:10" ht="77.25" customHeight="1" thickBot="1">
      <c r="B39" s="200">
        <v>1217310</v>
      </c>
      <c r="C39" s="201">
        <v>7310</v>
      </c>
      <c r="D39" s="349" t="s">
        <v>1061</v>
      </c>
      <c r="E39" s="206" t="s">
        <v>611</v>
      </c>
      <c r="F39" s="222" t="s">
        <v>373</v>
      </c>
      <c r="G39" s="203" t="s">
        <v>108</v>
      </c>
      <c r="H39" s="204">
        <v>160</v>
      </c>
      <c r="I39" s="204">
        <v>160</v>
      </c>
      <c r="J39" s="215"/>
    </row>
    <row r="40" spans="2:10" ht="54.75" customHeight="1" thickBot="1">
      <c r="B40" s="200">
        <v>1217310</v>
      </c>
      <c r="C40" s="201">
        <v>7310</v>
      </c>
      <c r="D40" s="349" t="s">
        <v>1061</v>
      </c>
      <c r="E40" s="206" t="s">
        <v>611</v>
      </c>
      <c r="F40" s="222" t="s">
        <v>374</v>
      </c>
      <c r="G40" s="203" t="s">
        <v>108</v>
      </c>
      <c r="H40" s="204">
        <v>7</v>
      </c>
      <c r="I40" s="204">
        <v>7</v>
      </c>
      <c r="J40" s="215"/>
    </row>
    <row r="41" spans="2:10" ht="64.5" customHeight="1" thickBot="1">
      <c r="B41" s="200">
        <v>1217310</v>
      </c>
      <c r="C41" s="201">
        <v>7310</v>
      </c>
      <c r="D41" s="349" t="s">
        <v>1061</v>
      </c>
      <c r="E41" s="206" t="s">
        <v>611</v>
      </c>
      <c r="F41" s="222" t="s">
        <v>375</v>
      </c>
      <c r="G41" s="203" t="s">
        <v>108</v>
      </c>
      <c r="H41" s="204">
        <v>14</v>
      </c>
      <c r="I41" s="204">
        <v>14</v>
      </c>
      <c r="J41" s="215"/>
    </row>
    <row r="42" spans="2:10" ht="90" customHeight="1" thickBot="1">
      <c r="B42" s="200">
        <v>1217310</v>
      </c>
      <c r="C42" s="201">
        <v>7310</v>
      </c>
      <c r="D42" s="349" t="s">
        <v>1061</v>
      </c>
      <c r="E42" s="206" t="s">
        <v>611</v>
      </c>
      <c r="F42" s="222" t="s">
        <v>1222</v>
      </c>
      <c r="G42" s="203" t="s">
        <v>108</v>
      </c>
      <c r="H42" s="204">
        <v>30.3</v>
      </c>
      <c r="I42" s="204">
        <v>30.3</v>
      </c>
      <c r="J42" s="215"/>
    </row>
    <row r="43" spans="2:10" ht="77.25" customHeight="1" thickBot="1">
      <c r="B43" s="200">
        <v>1217310</v>
      </c>
      <c r="C43" s="201">
        <v>7310</v>
      </c>
      <c r="D43" s="349" t="s">
        <v>1061</v>
      </c>
      <c r="E43" s="206" t="s">
        <v>611</v>
      </c>
      <c r="F43" s="222" t="s">
        <v>1223</v>
      </c>
      <c r="G43" s="203" t="s">
        <v>108</v>
      </c>
      <c r="H43" s="204">
        <v>17</v>
      </c>
      <c r="I43" s="204">
        <v>17</v>
      </c>
      <c r="J43" s="215"/>
    </row>
    <row r="44" spans="2:10" ht="89.25" customHeight="1" thickBot="1">
      <c r="B44" s="200">
        <v>1217310</v>
      </c>
      <c r="C44" s="201">
        <v>7310</v>
      </c>
      <c r="D44" s="349" t="s">
        <v>1061</v>
      </c>
      <c r="E44" s="206" t="s">
        <v>611</v>
      </c>
      <c r="F44" s="222" t="s">
        <v>365</v>
      </c>
      <c r="G44" s="203" t="s">
        <v>108</v>
      </c>
      <c r="H44" s="204">
        <v>9</v>
      </c>
      <c r="I44" s="204">
        <v>9</v>
      </c>
      <c r="J44" s="215"/>
    </row>
    <row r="45" spans="2:10" ht="79.5" customHeight="1" thickBot="1">
      <c r="B45" s="200">
        <v>1217310</v>
      </c>
      <c r="C45" s="201">
        <v>7310</v>
      </c>
      <c r="D45" s="349" t="s">
        <v>1061</v>
      </c>
      <c r="E45" s="206" t="s">
        <v>611</v>
      </c>
      <c r="F45" s="222" t="s">
        <v>366</v>
      </c>
      <c r="G45" s="203" t="s">
        <v>108</v>
      </c>
      <c r="H45" s="204">
        <v>30</v>
      </c>
      <c r="I45" s="204">
        <v>30</v>
      </c>
      <c r="J45" s="215"/>
    </row>
    <row r="46" spans="2:10" ht="77.25" customHeight="1" thickBot="1">
      <c r="B46" s="200">
        <v>1217321</v>
      </c>
      <c r="C46" s="201">
        <v>7321</v>
      </c>
      <c r="D46" s="349" t="s">
        <v>1061</v>
      </c>
      <c r="E46" s="206" t="s">
        <v>611</v>
      </c>
      <c r="F46" s="222" t="s">
        <v>1291</v>
      </c>
      <c r="G46" s="203" t="s">
        <v>108</v>
      </c>
      <c r="H46" s="204">
        <v>400</v>
      </c>
      <c r="I46" s="204">
        <v>400</v>
      </c>
      <c r="J46" s="215"/>
    </row>
    <row r="47" spans="2:10" ht="88.5" customHeight="1" thickBot="1">
      <c r="B47" s="200">
        <v>1217321</v>
      </c>
      <c r="C47" s="201">
        <v>7321</v>
      </c>
      <c r="D47" s="349" t="s">
        <v>1061</v>
      </c>
      <c r="E47" s="206" t="s">
        <v>611</v>
      </c>
      <c r="F47" s="222" t="s">
        <v>619</v>
      </c>
      <c r="G47" s="203" t="s">
        <v>108</v>
      </c>
      <c r="H47" s="204">
        <v>100</v>
      </c>
      <c r="I47" s="204">
        <v>100</v>
      </c>
      <c r="J47" s="215"/>
    </row>
    <row r="48" spans="2:10" ht="77.25" customHeight="1" thickBot="1">
      <c r="B48" s="200">
        <v>1217361</v>
      </c>
      <c r="C48" s="201">
        <v>7361</v>
      </c>
      <c r="D48" s="349" t="s">
        <v>298</v>
      </c>
      <c r="E48" s="206" t="s">
        <v>611</v>
      </c>
      <c r="F48" s="222" t="s">
        <v>367</v>
      </c>
      <c r="G48" s="203" t="s">
        <v>108</v>
      </c>
      <c r="H48" s="204">
        <v>100.6</v>
      </c>
      <c r="I48" s="204">
        <v>100.6</v>
      </c>
      <c r="J48" s="215"/>
    </row>
    <row r="49" spans="2:10" ht="126.75" customHeight="1" thickBot="1">
      <c r="B49" s="200">
        <v>1217361</v>
      </c>
      <c r="C49" s="201">
        <v>7361</v>
      </c>
      <c r="D49" s="349" t="s">
        <v>298</v>
      </c>
      <c r="E49" s="206" t="s">
        <v>611</v>
      </c>
      <c r="F49" s="381" t="s">
        <v>381</v>
      </c>
      <c r="G49" s="203" t="s">
        <v>108</v>
      </c>
      <c r="H49" s="204">
        <v>2308.7</v>
      </c>
      <c r="I49" s="204">
        <v>2308.7</v>
      </c>
      <c r="J49" s="215"/>
    </row>
    <row r="50" spans="2:10" ht="13.5" thickBot="1">
      <c r="B50" s="200"/>
      <c r="C50" s="201"/>
      <c r="D50" s="201"/>
      <c r="E50" s="206"/>
      <c r="F50" s="380" t="s">
        <v>163</v>
      </c>
      <c r="G50" s="203"/>
      <c r="H50" s="339">
        <f>SUM(H35:H49)</f>
        <v>4327.799999999999</v>
      </c>
      <c r="I50" s="339">
        <f>SUM(I35:I49)</f>
        <v>4327.799999999999</v>
      </c>
      <c r="J50" s="215"/>
    </row>
    <row r="51" spans="2:10" ht="13.5" thickBot="1">
      <c r="B51" s="200"/>
      <c r="C51" s="201"/>
      <c r="D51" s="201"/>
      <c r="E51" s="206"/>
      <c r="F51" s="380"/>
      <c r="G51" s="203"/>
      <c r="H51" s="212"/>
      <c r="I51" s="212"/>
      <c r="J51" s="215"/>
    </row>
    <row r="52" spans="2:10" ht="16.5" thickBot="1">
      <c r="B52" s="362"/>
      <c r="C52" s="362"/>
      <c r="D52" s="362"/>
      <c r="E52" s="292"/>
      <c r="F52" s="364" t="s">
        <v>230</v>
      </c>
      <c r="G52" s="364"/>
      <c r="H52" s="233">
        <f>H19+H25+H30+H33+H50</f>
        <v>8180.499999999999</v>
      </c>
      <c r="I52" s="233">
        <f>I19+I25+I30+I33+I50</f>
        <v>8180.499999999999</v>
      </c>
      <c r="J52" s="245"/>
    </row>
  </sheetData>
  <sheetProtection/>
  <mergeCells count="12">
    <mergeCell ref="F9:F12"/>
    <mergeCell ref="B9:B12"/>
    <mergeCell ref="C9:C12"/>
    <mergeCell ref="D9:D12"/>
    <mergeCell ref="E9:E12"/>
    <mergeCell ref="H1:J1"/>
    <mergeCell ref="H2:J2"/>
    <mergeCell ref="H3:J3"/>
    <mergeCell ref="G9:G12"/>
    <mergeCell ref="H9:H12"/>
    <mergeCell ref="I9:I12"/>
    <mergeCell ref="J9:J12"/>
  </mergeCells>
  <printOptions/>
  <pageMargins left="0.18" right="0.18" top="0.27" bottom="0.39" header="0.18" footer="0.18"/>
  <pageSetup fitToHeight="4" fitToWidth="4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Muzenko</cp:lastModifiedBy>
  <cp:lastPrinted>2019-06-06T07:37:23Z</cp:lastPrinted>
  <dcterms:created xsi:type="dcterms:W3CDTF">2010-12-28T07:39:45Z</dcterms:created>
  <dcterms:modified xsi:type="dcterms:W3CDTF">2019-06-06T07:38:18Z</dcterms:modified>
  <cp:category/>
  <cp:version/>
  <cp:contentType/>
  <cp:contentStatus/>
</cp:coreProperties>
</file>