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5"/>
  </bookViews>
  <sheets>
    <sheet name="№1дох" sheetId="1" r:id="rId1"/>
    <sheet name=" № 5бюд роз" sheetId="2" r:id="rId2"/>
    <sheet name="№4транс" sheetId="3" r:id="rId3"/>
    <sheet name="№6прогр" sheetId="4" r:id="rId4"/>
    <sheet name="дод2" sheetId="5" r:id="rId5"/>
    <sheet name="Видатки №3" sheetId="6" r:id="rId6"/>
  </sheets>
  <definedNames>
    <definedName name="_xlnm.Print_Area" localSheetId="3">'№6прогр'!$B$3:$S$67</definedName>
    <definedName name="_xlnm.Print_Area" localSheetId="5">'Видатки №3'!$F$1:$V$105</definedName>
    <definedName name="_xlnm.Print_Area" localSheetId="4">'дод2'!$A$1:$J$21</definedName>
  </definedNames>
  <calcPr fullCalcOnLoad="1" refMode="R1C1"/>
</workbook>
</file>

<file path=xl/sharedStrings.xml><?xml version="1.0" encoding="utf-8"?>
<sst xmlns="http://schemas.openxmlformats.org/spreadsheetml/2006/main" count="487" uniqueCount="284">
  <si>
    <t>Надання допомогиу зв"язку з вагітністю і пологами</t>
  </si>
  <si>
    <t>Надання допомоги при народженні дитини</t>
  </si>
  <si>
    <t>Надання допомоги на дітей, над якими встановленно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</si>
  <si>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</si>
  <si>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</si>
  <si>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</si>
  <si>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субсидій  населенню для відшкодування витрат на оплату житлово-комунальних послуг</t>
  </si>
  <si>
    <t>Надання  субсидій населенню для відшкодування витрат на придбання твердого та рідкого пічного побутового палива і скрапленого газу</t>
  </si>
  <si>
    <t>Надання соціальних та реабілітаційних полуг  громадянам похилого віку, інвалідам, дітям-інвалідам в установах соціального обслуговування</t>
  </si>
  <si>
    <t>Надання соціальних  гарантій інвалідам, фізичним особам, які надають соціальні послуги громадянам похилого віку , інвалідам, дітям-інвалідам, хворим, які не здатні до самообслуговування і потребують сторонньої допомоги</t>
  </si>
  <si>
    <t>Код</t>
  </si>
  <si>
    <t>Загальний фонд</t>
  </si>
  <si>
    <t>Спеціальний фонд</t>
  </si>
  <si>
    <t>Разом</t>
  </si>
  <si>
    <t xml:space="preserve">бюджет </t>
  </si>
  <si>
    <t>розвитку</t>
  </si>
  <si>
    <t>(грн.)</t>
  </si>
  <si>
    <t>Офіційні трансферти</t>
  </si>
  <si>
    <t>Від органів державного управління</t>
  </si>
  <si>
    <t>Всього</t>
  </si>
  <si>
    <t>Керуючий справами районної ради</t>
  </si>
  <si>
    <t>Ю.Черевик</t>
  </si>
  <si>
    <t>(грн)</t>
  </si>
  <si>
    <t>з них</t>
  </si>
  <si>
    <t>оплата праці</t>
  </si>
  <si>
    <t>комунальні послуги та енергоносії</t>
  </si>
  <si>
    <t>О10000</t>
  </si>
  <si>
    <t>О10116</t>
  </si>
  <si>
    <t>О70000</t>
  </si>
  <si>
    <t>Освіта</t>
  </si>
  <si>
    <t>О70201</t>
  </si>
  <si>
    <t>О70401</t>
  </si>
  <si>
    <t>О70802</t>
  </si>
  <si>
    <t>О70804</t>
  </si>
  <si>
    <t>О70808</t>
  </si>
  <si>
    <t>О80000</t>
  </si>
  <si>
    <t>Охорона здоров'я</t>
  </si>
  <si>
    <t>О90000</t>
  </si>
  <si>
    <t>Соціальний захист та соціальне забезпечення</t>
  </si>
  <si>
    <t>О90201</t>
  </si>
  <si>
    <t>О90202</t>
  </si>
  <si>
    <t>О90302</t>
  </si>
  <si>
    <t>О90303</t>
  </si>
  <si>
    <t>О90304</t>
  </si>
  <si>
    <t>О90305</t>
  </si>
  <si>
    <t>О90306</t>
  </si>
  <si>
    <t>О90307</t>
  </si>
  <si>
    <t>О91101</t>
  </si>
  <si>
    <t>О91204</t>
  </si>
  <si>
    <t>Фізична культура і спорт</t>
  </si>
  <si>
    <t>Районна державна адміністрація</t>
  </si>
  <si>
    <t>О90308</t>
  </si>
  <si>
    <t>Інші культурно-освітні заклади та заходи</t>
  </si>
  <si>
    <t>Районна рада</t>
  </si>
  <si>
    <t>бюджет розвитку</t>
  </si>
  <si>
    <t>Загальний обсяг фінансування будівництва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</si>
  <si>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</si>
  <si>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</si>
  <si>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Разом видатків на поточний рік</t>
  </si>
  <si>
    <t>Додаток 1</t>
  </si>
  <si>
    <t>Додаток 2</t>
  </si>
  <si>
    <t>Додаток 6</t>
  </si>
  <si>
    <t>О1</t>
  </si>
  <si>
    <t>О3</t>
  </si>
  <si>
    <t>О91205</t>
  </si>
  <si>
    <t>О80800</t>
  </si>
  <si>
    <t>Відділ освіти, молоді та спорту райдержадміністрації</t>
  </si>
  <si>
    <t>Всього доходів</t>
  </si>
  <si>
    <t>Назва місцевого бюджету адміністративно-територіальної одиниці</t>
  </si>
  <si>
    <t>Код програмної/тимчасової/функціональної класифікації видатків та кредитування місцевого бюджету</t>
  </si>
  <si>
    <t>видатки споживання</t>
  </si>
  <si>
    <t xml:space="preserve">в т.ч. </t>
  </si>
  <si>
    <t>видатки розвитку</t>
  </si>
  <si>
    <t xml:space="preserve">Всього </t>
  </si>
  <si>
    <t>Назва об'єктів відповідно до проектно- кошторисної документації тощо</t>
  </si>
  <si>
    <t>Найменування місцевої (регіональної) програми</t>
  </si>
  <si>
    <t>Разом загальний та спеціальний фонди</t>
  </si>
  <si>
    <t>О80101</t>
  </si>
  <si>
    <t xml:space="preserve"> </t>
  </si>
  <si>
    <t>Найменування згідно з класифікацією доходів бюджету</t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</si>
  <si>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</rPr>
      <t>1</t>
    </r>
  </si>
  <si>
    <r>
      <t>Код ТПКВКМБ /
ТКВКБМС</t>
    </r>
    <r>
      <rPr>
        <vertAlign val="superscript"/>
        <sz val="14"/>
        <rFont val="Times New Roman"/>
        <family val="1"/>
      </rPr>
      <t>2</t>
    </r>
  </si>
  <si>
    <t>О100000</t>
  </si>
  <si>
    <t>О110000</t>
  </si>
  <si>
    <t>О110100</t>
  </si>
  <si>
    <t>О100</t>
  </si>
  <si>
    <t>Багатопрофільна  стаціонарна медична допомога населенню</t>
  </si>
  <si>
    <t>Здійснення соціальної роботи з вразливими категоріями населення</t>
  </si>
  <si>
    <t xml:space="preserve">Надання загальної середньої освіти загальноосвітніми навчальними закладами (в.т.ч. школою-дитячим садком, інтернатом при школі), спеціалізованими школами, ліцеями, гімназіями, колегіумами </t>
  </si>
  <si>
    <t>Надання  позашкільної освіти позашкільними закладами освіти, заходи із  позашкільної  роботи з дітьми</t>
  </si>
  <si>
    <t>Забезпечення соціальними послугами за місцем проживання громадян, які не здатні до самообслуговування у зв"язку з похилим віком,  хворобою, інвалідністю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</si>
  <si>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</si>
  <si>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та субсидій населенню на придбання твердого та рідкого пічного побутового палива і скрапленого газу</t>
  </si>
  <si>
    <r>
      <t>Код програмної класифікації видатків та кредитування місцевих бюджетів</t>
    </r>
    <r>
      <rPr>
        <vertAlign val="superscript"/>
        <sz val="12"/>
        <rFont val="Times New Roman"/>
        <family val="1"/>
      </rPr>
      <t>1</t>
    </r>
  </si>
  <si>
    <r>
      <t>Код ТПКВКМБ /
ТКВКБМС</t>
    </r>
    <r>
      <rPr>
        <vertAlign val="superscript"/>
        <sz val="12"/>
        <rFont val="Times New Roman"/>
        <family val="1"/>
      </rPr>
      <t>2</t>
    </r>
  </si>
  <si>
    <t>Код бюджету</t>
  </si>
  <si>
    <t>Оздоровлення та відпочинок дітей  (крім заходів з  оздоровлення дітей, що здійснюються за рахунок коштів наа оздоровлення громадян, які постраждали внаслідок Чорнобильської катастрофи)</t>
  </si>
  <si>
    <t>О90212</t>
  </si>
  <si>
    <t>Пільгове  медичне обслуговування осіб,   які  постраждали  внаслідок Чорнобильської   катастрофи</t>
  </si>
  <si>
    <t>Державне  управління</t>
  </si>
  <si>
    <t>О91108</t>
  </si>
  <si>
    <t>Культура  і  мистецтво</t>
  </si>
  <si>
    <t>Капітальні вкладення</t>
  </si>
  <si>
    <t>Районна програма оздоровлення та відпочинку дітей на 2016-2020роки</t>
  </si>
  <si>
    <t xml:space="preserve">Районна програма розвитку фізичної культури і спорту на 2017-2020 роки </t>
  </si>
  <si>
    <t xml:space="preserve">      </t>
  </si>
  <si>
    <t>Найменування згідно з класифікацією фінансування бюджету</t>
  </si>
  <si>
    <t>в т.ч.бюджет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</si>
  <si>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</si>
  <si>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</si>
  <si>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</si>
  <si>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розвитку(спеціального фонду)</t>
  </si>
  <si>
    <t>Фінансування за активними операціями</t>
  </si>
  <si>
    <t>Зміни обсягів бюджетних коштів</t>
  </si>
  <si>
    <t>Додаток 3</t>
  </si>
  <si>
    <t>Комплексна програма розвитку освітньої галузі Семенівського району на 2017-2020роки</t>
  </si>
  <si>
    <t>сесії районної ради  сьомого скликання</t>
  </si>
  <si>
    <t>Оздоровлення та відпочинок дітей  (крім заходів з  оздоровлення дітей, що здійснюються за рахунок коштів на оздоровлення громадян, які постраждали внаслідок Чорнобильської катастрофи)</t>
  </si>
  <si>
    <t>О133</t>
  </si>
  <si>
    <t>О731</t>
  </si>
  <si>
    <t>О726</t>
  </si>
  <si>
    <t>О921</t>
  </si>
  <si>
    <t>О810</t>
  </si>
  <si>
    <t>О180</t>
  </si>
  <si>
    <t>Код ФКВКБ</t>
  </si>
  <si>
    <t>Найменування головного розпорядника, відповідального виконавця, бюджетної програми або напряму видатків згідно з типовою відомчоюТПКВКМБ /ТКВКБМС</t>
  </si>
  <si>
    <t>Організаційне, інформаційно-аналітичне та матеріально-технічне забезпечення діяльності обласної ради,  районної ради,  районної у місті ради  (у разі її створення),  міської, селищної,  сільської рад та їх виконавчих комітетів</t>
  </si>
  <si>
    <t>Семенівська районна державна адміністрація</t>
  </si>
  <si>
    <t xml:space="preserve"> Семенівська районна рада</t>
  </si>
  <si>
    <t>0110150</t>
  </si>
  <si>
    <t>0150</t>
  </si>
  <si>
    <t>О200000</t>
  </si>
  <si>
    <t>О210000</t>
  </si>
  <si>
    <t>О212010</t>
  </si>
  <si>
    <t>О212111</t>
  </si>
  <si>
    <t>Первинна медична допомога населенню,що надається центрами первинної медичної (медико-санітарної) допомог</t>
  </si>
  <si>
    <t>О213000</t>
  </si>
  <si>
    <t>О213120</t>
  </si>
  <si>
    <t>Утримання та забезпечення діяльності центрів соціальних служб для сім"ї, дітей та молоді</t>
  </si>
  <si>
    <t>О213121</t>
  </si>
  <si>
    <t>О213140</t>
  </si>
  <si>
    <t>Відділ освіти, молоді та спортуСеменівської  райдержадміністрації</t>
  </si>
  <si>
    <t>О600000</t>
  </si>
  <si>
    <t>О610000</t>
  </si>
  <si>
    <t>Відділ освіти, молоді та спорту Семенівської райдержадміністрації</t>
  </si>
  <si>
    <t>О611000</t>
  </si>
  <si>
    <t>О611020</t>
  </si>
  <si>
    <t xml:space="preserve">Методичне забезпечення діяльності навчальних закладів </t>
  </si>
  <si>
    <t>О615000</t>
  </si>
  <si>
    <t>О615031</t>
  </si>
  <si>
    <t>О613000</t>
  </si>
  <si>
    <t>О8000000</t>
  </si>
  <si>
    <t>Управління  соціального захисту населення Семенівської райдержадміністрації</t>
  </si>
  <si>
    <t>О813000</t>
  </si>
  <si>
    <t>О813011</t>
  </si>
  <si>
    <t>О813012</t>
  </si>
  <si>
    <t>О813020</t>
  </si>
  <si>
    <t>О813040</t>
  </si>
  <si>
    <t>О813041</t>
  </si>
  <si>
    <t>О813042</t>
  </si>
  <si>
    <t>О813043</t>
  </si>
  <si>
    <t>О813044</t>
  </si>
  <si>
    <t>О813045</t>
  </si>
  <si>
    <t>О813046</t>
  </si>
  <si>
    <t>О813050</t>
  </si>
  <si>
    <t>О813230</t>
  </si>
  <si>
    <t>О813080</t>
  </si>
  <si>
    <t>О813100</t>
  </si>
  <si>
    <t>О813104</t>
  </si>
  <si>
    <t>О813160</t>
  </si>
  <si>
    <t>О8100000</t>
  </si>
  <si>
    <t>3110150</t>
  </si>
  <si>
    <t>О813021</t>
  </si>
  <si>
    <t>О813022</t>
  </si>
  <si>
    <t>Фінансове управління Семенівської райдержадміністрації</t>
  </si>
  <si>
    <t xml:space="preserve"> Міжбюджетні трансферти</t>
  </si>
  <si>
    <t>О611150</t>
  </si>
  <si>
    <t>Організаційне, інформаційно-аналітичне та матеріально-технічне забезпечення діяльності обласної ради,  районної ради,  районної у місті ради  (у разі її створення),  міської, селищної,  сільської рад</t>
  </si>
  <si>
    <t>О210180</t>
  </si>
  <si>
    <t xml:space="preserve">Інша діяльність у сфері державного управління </t>
  </si>
  <si>
    <t>О110180</t>
  </si>
  <si>
    <t>О212000</t>
  </si>
  <si>
    <t>О611090</t>
  </si>
  <si>
    <t>О611160</t>
  </si>
  <si>
    <t>Інші програми, заклади та заходи у сфері освіти</t>
  </si>
  <si>
    <t>О611161</t>
  </si>
  <si>
    <t>Забезпечення діяльності інших закладів у сфері освіти</t>
  </si>
  <si>
    <t>О611170</t>
  </si>
  <si>
    <t xml:space="preserve">Надання допомоги дітям-сиротам та дітям, позбавлених батьківського піклування, яким виповнилось 18 років </t>
  </si>
  <si>
    <t>Розвиток дитячо-юнацького та резервного спорту</t>
  </si>
  <si>
    <t>О615030</t>
  </si>
  <si>
    <t>Утримання та   навчально-тренувальна   робота  комунальних   дитячо-юнацьких   спортивних   шкіл</t>
  </si>
  <si>
    <t>О613140</t>
  </si>
  <si>
    <t>Виплата  державної соціальної допомоги на  дітей-сиріт та дітей ,позбавлених батьківського піклування, у дитячих будинках сімейного типу та прийомних сім"ях, грошового забезпечення батькам-вихователям і прийомним  батькам за  надання соціальних послуг у дитячих будинках сімейного типу  та прийомних см"ях за  принципом "гроші ходять за дитиною"  та оплату послуг із здійснення патронату над  дитиною та виплата соціальної допомоги на утримання дитини в сім"ях патронатного вихователя</t>
  </si>
  <si>
    <t>Забезпечення діяльності  музеїв і виставок</t>
  </si>
  <si>
    <t>Забезпечення діяльності  палаців і будинків культури, клубів, центрів дозвілля та інших клубних закладів</t>
  </si>
  <si>
    <t>Надання спеціальної  освіти школами естетичного виховання (музичними,  художніми, хореографічними, театральними, хоровими, мистецькими)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</si>
  <si>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</si>
  <si>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</si>
  <si>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</si>
  <si>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</si>
  <si>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</si>
  <si>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О813047</t>
  </si>
  <si>
    <t>Надання державної соціальної допомоги особам з інвалідністю з дитинства та дітям з інвалідністю</t>
  </si>
  <si>
    <t>О813081</t>
  </si>
  <si>
    <t>О813082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</si>
  <si>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</si>
  <si>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</si>
  <si>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О813083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</si>
  <si>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</si>
  <si>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О813084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</si>
  <si>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</si>
  <si>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О813085</t>
  </si>
  <si>
    <t>Видатки на поховання учасників бойових дій та осіб з інвалідністю внаслідок війни</t>
  </si>
  <si>
    <t>Встановлення телефонів особам з інвалідністю І і ІІ груп</t>
  </si>
  <si>
    <t>О813090</t>
  </si>
  <si>
    <t>О813172</t>
  </si>
  <si>
    <t>Відділ  управління комунальним  майном  Семенівської районної  ради</t>
  </si>
  <si>
    <t>Найменування головного розпорядника, відповідального виконавця, бюджетної програми або напряму видатків згідно з типовою відомчою /ТПКВКМБ/ТКВКБМС</t>
  </si>
  <si>
    <t>Забезпечення діяльності бібліотек</t>
  </si>
  <si>
    <t>Сектор  культури та туризму Семенівської райдержадміністрації</t>
  </si>
  <si>
    <t>О215042</t>
  </si>
  <si>
    <t>Фінансова підтримка спортивних споруд, які належать громадським організаціям фізкультурно-спортивної спрямованості</t>
  </si>
  <si>
    <t>О813032</t>
  </si>
  <si>
    <t>Надання послуг окремим категоріям громадян з оплати послуг зв"язку</t>
  </si>
  <si>
    <t>О813033</t>
  </si>
  <si>
    <t>Компенсаційні виплати на пільговий проїзд автомобільним транспортом окремих категорій громадян</t>
  </si>
  <si>
    <t>О813035</t>
  </si>
  <si>
    <t>О813242</t>
  </si>
  <si>
    <t>О813031</t>
  </si>
  <si>
    <t>Надання  інших пільг окремим категоріям громадян відповідно до законодавства</t>
  </si>
  <si>
    <t>Інші заходи у сфері соціального захисту  і соціального забезпечення</t>
  </si>
  <si>
    <t>О810180</t>
  </si>
  <si>
    <t>О813030</t>
  </si>
  <si>
    <t>Надання пільг з оплати послуг зв"язку, інших передбачених законодавством пільг окремим категоріям громадн та компенсації за пільговий проїзд окремих категорій громадян</t>
  </si>
  <si>
    <t>Підтримка і розвиток спортивної інфраструктури</t>
  </si>
  <si>
    <t>О215040</t>
  </si>
  <si>
    <t>Інша діяльність у сфері державного управління</t>
  </si>
  <si>
    <t>Програма економічного і соціального розвитку Семенівського району на 2018рік</t>
  </si>
  <si>
    <t>О213242</t>
  </si>
  <si>
    <t>Інші заклади та заходи</t>
  </si>
  <si>
    <t>О813240</t>
  </si>
  <si>
    <t>О213240</t>
  </si>
  <si>
    <t>Зміна доходів районного бюджету на 2018 рік</t>
  </si>
  <si>
    <t>Разом трансфертів</t>
  </si>
  <si>
    <t>Зміна переліку об'єктів, видатки на які у 2018 році будуть проводитися за рахунок коштів бюджету розвитку</t>
  </si>
  <si>
    <t xml:space="preserve">Зміна  фінансування районного бюджету на 2018 рік </t>
  </si>
  <si>
    <t xml:space="preserve">Зміна розподіл видатків районного бюджету на 2018 рік </t>
  </si>
  <si>
    <t>Біляківська  сільська рада</t>
  </si>
  <si>
    <t>Горошинська сільська рада</t>
  </si>
  <si>
    <t>Очеретуватівська сільска рада</t>
  </si>
  <si>
    <t>Оболонська сільська рада  (ОТГ)</t>
  </si>
  <si>
    <t>Василівська сільська рада</t>
  </si>
  <si>
    <t>Зміна міжбюджетних трансфертів з районного бюджету місцевим  бюджетам на 2018 рік</t>
  </si>
  <si>
    <t>Зміна переліку місцевих(регіональних)програм, які фінансуватимуться за рахунок коштів районного бюджету у 2018 році</t>
  </si>
  <si>
    <t>Інші субвенції з місцевого бюджету</t>
  </si>
  <si>
    <t>Субвенції з місцевих бюджетів іншим місцевим   бюджетам</t>
  </si>
  <si>
    <t>Субвенція з місцевого бюджету на здійснення захлдів щодо соціально-економічного розвитку окремих територій за  рахунок залишку коштів відповідної субвенції з державного бюджету, що утворився на кінець 2017року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</si>
  <si>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 , що утворився на кінець 2017року</t>
  </si>
  <si>
    <t xml:space="preserve">загальний фонд </t>
  </si>
  <si>
    <t>на реалізацію заходів обласної програми"Бюджет участі Полтавської області на 2017-2020роки"       спецфонд</t>
  </si>
  <si>
    <t>Капітальні трансферти</t>
  </si>
  <si>
    <t>Програма розвитку інформаційної сфери в Семенівському районі</t>
  </si>
  <si>
    <t xml:space="preserve">  </t>
  </si>
  <si>
    <t>Районна комплексна програма підготовки молоді до військової служби</t>
  </si>
  <si>
    <r>
      <t>Програма розвитку місцевого самоврядування у Семенівському районі                                      "Реконструкція стадіону "Колос", як суттевий фактор зміцнення фізичного здоров</t>
    </r>
    <r>
      <rPr>
        <b/>
        <sz val="14"/>
        <rFont val="Times New Roman"/>
        <family val="1"/>
      </rPr>
      <t>"я</t>
    </r>
    <r>
      <rPr>
        <sz val="14"/>
        <rFont val="Times New Roman"/>
        <family val="1"/>
      </rPr>
      <t xml:space="preserve"> громади" </t>
    </r>
  </si>
  <si>
    <t>Комплексна програма соціального захисту і соціального забезпечення населення району на 2013-2020роки</t>
  </si>
  <si>
    <t>Програма розвитку місцевого самоврядування у Семенівському районі   Проект " Wi-Fi Альтанка- районній громаді"</t>
  </si>
  <si>
    <t>Додаток 4</t>
  </si>
  <si>
    <t>Додаток 5</t>
  </si>
  <si>
    <t>Ю.Б.Черевик</t>
  </si>
  <si>
    <t>Хорольський районний бюджет</t>
  </si>
  <si>
    <t>на  реалізацію Програми економічного і соціального розвитку Семенівського району  загальний фонд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</si>
  <si>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</si>
  <si>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</si>
  <si>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 надання державної підтримки особам з особливими освітніми потребами за  рахунок відповідної субвенції з  державного бюджету</t>
  </si>
  <si>
    <t xml:space="preserve">до рішення двадцять третьої  позачергової                         </t>
  </si>
  <si>
    <t>Компенсаційні виплати на пільговий проїзд залізничним транспортом окремих категорій громадян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</si>
  <si>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 за рахунок відповідної субвенції з державного бюджету</t>
  </si>
  <si>
    <t xml:space="preserve">Програма розвитку місцевого самоврядування у Семенівському районі                                     </t>
  </si>
  <si>
    <t>Субвенція з місцевого бюджету на здійснення переданих видатків у сфері освіти за рахунок коштів освітньої субвенції</t>
  </si>
  <si>
    <t>від  03.05.2018 р</t>
  </si>
  <si>
    <t>Програма розвитку місцевого самоврядування у Семенівському районі</t>
  </si>
  <si>
    <t>Програма розвитку та утримання комунальної установи "Об"єднаний трудовий архів селищної та сільських рад Семенівського району"на 2014-2018роки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</si>
</sst>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0_ ;\-#,##0.00\ "/>
    <numFmt numFmtId="182" formatCode="#,##0_ ;\-#,##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#,##0.0"/>
    <numFmt numFmtId="189" formatCode="0.00000"/>
    <numFmt numFmtId="190" formatCode="#,##0.00000"/>
    <numFmt numFmtId="191" formatCode="0.000"/>
    <numFmt numFmtId="192" formatCode="0.0000"/>
    <numFmt numFmtId="193" formatCode="#,##0.0000"/>
    <numFmt numFmtId="194" formatCode="#,##0.000000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>
      <alignment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33" borderId="15" xfId="0" applyNumberFormat="1" applyFont="1" applyFill="1" applyBorder="1" applyAlignment="1" applyProtection="1">
      <alignment vertical="center" wrapText="1"/>
      <protection/>
    </xf>
    <xf numFmtId="0" fontId="5" fillId="33" borderId="16" xfId="0" applyNumberFormat="1" applyFont="1" applyFill="1" applyBorder="1" applyAlignment="1" applyProtection="1">
      <alignment vertical="center" wrapText="1"/>
      <protection/>
    </xf>
    <xf numFmtId="0" fontId="6" fillId="0" borderId="13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6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6" fillId="0" borderId="11" xfId="0" applyFont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49" fontId="5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right"/>
    </xf>
    <xf numFmtId="0" fontId="9" fillId="33" borderId="17" xfId="0" applyNumberFormat="1" applyFont="1" applyFill="1" applyBorder="1" applyAlignment="1" applyProtection="1">
      <alignment horizontal="center" vertical="center" wrapText="1"/>
      <protection/>
    </xf>
    <xf numFmtId="0" fontId="9" fillId="33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>
      <alignment horizontal="left"/>
    </xf>
    <xf numFmtId="0" fontId="19" fillId="0" borderId="11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6" fillId="34" borderId="11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6" fillId="34" borderId="11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10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1" fontId="6" fillId="35" borderId="10" xfId="0" applyNumberFormat="1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right"/>
    </xf>
    <xf numFmtId="1" fontId="6" fillId="34" borderId="10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33" borderId="19" xfId="0" applyNumberFormat="1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6" fillId="36" borderId="11" xfId="0" applyFont="1" applyFill="1" applyBorder="1" applyAlignment="1">
      <alignment horizontal="right"/>
    </xf>
    <xf numFmtId="0" fontId="5" fillId="36" borderId="11" xfId="0" applyFont="1" applyFill="1" applyBorder="1" applyAlignment="1">
      <alignment horizontal="left"/>
    </xf>
    <xf numFmtId="0" fontId="6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6" fillId="36" borderId="11" xfId="0" applyFont="1" applyFill="1" applyBorder="1" applyAlignment="1">
      <alignment/>
    </xf>
    <xf numFmtId="0" fontId="6" fillId="36" borderId="11" xfId="0" applyFont="1" applyFill="1" applyBorder="1" applyAlignment="1">
      <alignment horizontal="left"/>
    </xf>
    <xf numFmtId="0" fontId="6" fillId="36" borderId="10" xfId="0" applyFont="1" applyFill="1" applyBorder="1" applyAlignment="1">
      <alignment wrapText="1"/>
    </xf>
    <xf numFmtId="0" fontId="5" fillId="36" borderId="13" xfId="0" applyFont="1" applyFill="1" applyBorder="1" applyAlignment="1">
      <alignment wrapText="1"/>
    </xf>
    <xf numFmtId="0" fontId="6" fillId="36" borderId="10" xfId="0" applyFont="1" applyFill="1" applyBorder="1" applyAlignment="1">
      <alignment horizontal="right"/>
    </xf>
    <xf numFmtId="0" fontId="5" fillId="36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15" xfId="0" applyBorder="1" applyAlignment="1">
      <alignment/>
    </xf>
    <xf numFmtId="1" fontId="18" fillId="0" borderId="10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2" fontId="6" fillId="34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2" fontId="6" fillId="0" borderId="12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1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4" fillId="0" borderId="11" xfId="0" applyFont="1" applyFill="1" applyBorder="1" applyAlignment="1">
      <alignment/>
    </xf>
    <xf numFmtId="0" fontId="22" fillId="0" borderId="10" xfId="0" applyFont="1" applyBorder="1" applyAlignment="1">
      <alignment horizontal="left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0" xfId="0" applyFont="1" applyFill="1" applyBorder="1" applyAlignment="1">
      <alignment horizontal="center"/>
    </xf>
    <xf numFmtId="0" fontId="22" fillId="0" borderId="12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0" fillId="0" borderId="10" xfId="0" applyBorder="1" applyAlignment="1">
      <alignment vertical="center"/>
    </xf>
    <xf numFmtId="0" fontId="23" fillId="35" borderId="10" xfId="0" applyFont="1" applyFill="1" applyBorder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13" fillId="0" borderId="12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left" wrapText="1"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34" borderId="11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Font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7" fillId="0" borderId="2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9" fillId="0" borderId="15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7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6" fillId="36" borderId="11" xfId="0" applyFont="1" applyFill="1" applyBorder="1" applyAlignment="1">
      <alignment horizontal="left" wrapText="1"/>
    </xf>
    <xf numFmtId="0" fontId="6" fillId="36" borderId="12" xfId="0" applyFont="1" applyFill="1" applyBorder="1" applyAlignment="1">
      <alignment horizontal="left" wrapText="1"/>
    </xf>
    <xf numFmtId="0" fontId="6" fillId="36" borderId="13" xfId="0" applyFont="1" applyFill="1" applyBorder="1" applyAlignment="1">
      <alignment horizontal="left" wrapText="1"/>
    </xf>
    <xf numFmtId="0" fontId="6" fillId="36" borderId="11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9" fillId="33" borderId="15" xfId="0" applyNumberFormat="1" applyFont="1" applyFill="1" applyBorder="1" applyAlignment="1" applyProtection="1">
      <alignment horizontal="center" vertical="center" wrapText="1"/>
      <protection/>
    </xf>
    <xf numFmtId="0" fontId="9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 shrinkToFit="1" readingOrder="1"/>
    </xf>
    <xf numFmtId="0" fontId="6" fillId="0" borderId="12" xfId="0" applyFont="1" applyFill="1" applyBorder="1" applyAlignment="1">
      <alignment horizontal="left" vertical="center" wrapText="1" shrinkToFit="1" readingOrder="1"/>
    </xf>
    <xf numFmtId="0" fontId="6" fillId="0" borderId="13" xfId="0" applyFont="1" applyFill="1" applyBorder="1" applyAlignment="1">
      <alignment horizontal="left" vertical="center" wrapText="1" shrinkToFit="1" readingOrder="1"/>
    </xf>
    <xf numFmtId="0" fontId="5" fillId="0" borderId="11" xfId="0" applyFont="1" applyFill="1" applyBorder="1" applyAlignment="1">
      <alignment horizontal="left" vertical="center" wrapText="1" shrinkToFit="1" readingOrder="1"/>
    </xf>
    <xf numFmtId="0" fontId="5" fillId="0" borderId="12" xfId="0" applyFont="1" applyFill="1" applyBorder="1" applyAlignment="1">
      <alignment horizontal="left" vertical="center" wrapText="1" shrinkToFit="1" readingOrder="1"/>
    </xf>
    <xf numFmtId="0" fontId="5" fillId="0" borderId="13" xfId="0" applyFont="1" applyFill="1" applyBorder="1" applyAlignment="1">
      <alignment horizontal="left" vertical="center" wrapText="1" shrinkToFit="1" readingOrder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0" fontId="5" fillId="0" borderId="11" xfId="43" applyFont="1" applyBorder="1" applyAlignment="1">
      <alignment horizontal="left" wrapText="1"/>
    </xf>
    <xf numFmtId="170" fontId="5" fillId="0" borderId="12" xfId="43" applyFont="1" applyBorder="1" applyAlignment="1">
      <alignment horizontal="left" wrapText="1"/>
    </xf>
    <xf numFmtId="170" fontId="5" fillId="0" borderId="13" xfId="43" applyFont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видатки на 2015 рік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"/>
  <sheetViews>
    <sheetView zoomScalePageLayoutView="0" workbookViewId="0" topLeftCell="A1">
      <selection activeCell="N15" sqref="N15"/>
    </sheetView>
  </sheetViews>
  <sheetFormatPr defaultColWidth="9.00390625" defaultRowHeight="12.75"/>
  <cols>
    <col min="1" max="1" width="10.75390625" style="0" customWidth="1"/>
    <col min="4" max="4" width="10.625" style="0" customWidth="1"/>
    <col min="5" max="5" width="4.375" style="0" customWidth="1"/>
    <col min="6" max="6" width="8.00390625" style="0" hidden="1" customWidth="1"/>
    <col min="7" max="7" width="6.25390625" style="0" hidden="1" customWidth="1"/>
    <col min="8" max="8" width="11.00390625" style="0" customWidth="1"/>
    <col min="9" max="9" width="5.25390625" style="0" customWidth="1"/>
    <col min="10" max="10" width="6.00390625" style="0" customWidth="1"/>
    <col min="11" max="11" width="11.375" style="0" customWidth="1"/>
    <col min="12" max="12" width="11.75390625" style="0" customWidth="1"/>
  </cols>
  <sheetData>
    <row r="2" spans="1:10" ht="15.75">
      <c r="A2" s="67"/>
      <c r="B2" s="67"/>
      <c r="C2" s="67"/>
      <c r="D2" s="67"/>
      <c r="E2" s="67"/>
      <c r="F2" s="67"/>
      <c r="G2" s="67"/>
      <c r="H2" s="67" t="s">
        <v>59</v>
      </c>
      <c r="I2" s="67"/>
      <c r="J2" s="67"/>
    </row>
    <row r="3" spans="1:10" ht="15.75">
      <c r="A3" s="67"/>
      <c r="B3" s="67"/>
      <c r="C3" s="67"/>
      <c r="D3" s="67"/>
      <c r="E3" s="67"/>
      <c r="F3" s="67"/>
      <c r="G3" s="67"/>
      <c r="H3" s="67" t="s">
        <v>276</v>
      </c>
      <c r="I3" s="67"/>
      <c r="J3" s="67"/>
    </row>
    <row r="4" spans="1:10" ht="15.75">
      <c r="A4" s="67"/>
      <c r="B4" s="67"/>
      <c r="C4" s="67"/>
      <c r="D4" s="67"/>
      <c r="E4" s="67"/>
      <c r="F4" s="67"/>
      <c r="G4" s="67"/>
      <c r="H4" s="67" t="s">
        <v>116</v>
      </c>
      <c r="I4" s="67"/>
      <c r="J4" s="67"/>
    </row>
    <row r="5" spans="1:10" ht="15.75">
      <c r="A5" s="67"/>
      <c r="B5" s="67"/>
      <c r="C5" s="67"/>
      <c r="D5" s="67"/>
      <c r="E5" s="67"/>
      <c r="F5" s="67"/>
      <c r="G5" s="67"/>
      <c r="H5" s="67" t="s">
        <v>281</v>
      </c>
      <c r="I5" s="67"/>
      <c r="J5" s="67"/>
    </row>
    <row r="6" spans="1:12" ht="15.75">
      <c r="A6" s="67"/>
      <c r="B6" s="165" t="s">
        <v>243</v>
      </c>
      <c r="C6" s="165"/>
      <c r="D6" s="165"/>
      <c r="E6" s="165"/>
      <c r="F6" s="165"/>
      <c r="G6" s="165"/>
      <c r="H6" s="165"/>
      <c r="I6" s="165"/>
      <c r="J6" s="165"/>
      <c r="K6" s="165"/>
      <c r="L6" s="67"/>
    </row>
    <row r="7" spans="1:12" ht="15.7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8" t="s">
        <v>16</v>
      </c>
    </row>
    <row r="8" spans="1:12" ht="15.75">
      <c r="A8" s="166" t="s">
        <v>10</v>
      </c>
      <c r="B8" s="167" t="s">
        <v>79</v>
      </c>
      <c r="C8" s="168"/>
      <c r="D8" s="168"/>
      <c r="E8" s="168"/>
      <c r="F8" s="168"/>
      <c r="G8" s="169"/>
      <c r="H8" s="176" t="s">
        <v>19</v>
      </c>
      <c r="I8" s="167" t="s">
        <v>11</v>
      </c>
      <c r="J8" s="169"/>
      <c r="K8" s="179" t="s">
        <v>12</v>
      </c>
      <c r="L8" s="169"/>
    </row>
    <row r="9" spans="1:12" ht="15.75">
      <c r="A9" s="166"/>
      <c r="B9" s="170"/>
      <c r="C9" s="171"/>
      <c r="D9" s="171"/>
      <c r="E9" s="171"/>
      <c r="F9" s="171"/>
      <c r="G9" s="172"/>
      <c r="H9" s="177"/>
      <c r="I9" s="170"/>
      <c r="J9" s="172"/>
      <c r="K9" s="180" t="s">
        <v>19</v>
      </c>
      <c r="L9" s="86" t="s">
        <v>71</v>
      </c>
    </row>
    <row r="10" spans="1:12" ht="15.75">
      <c r="A10" s="166"/>
      <c r="B10" s="170"/>
      <c r="C10" s="171"/>
      <c r="D10" s="171"/>
      <c r="E10" s="171"/>
      <c r="F10" s="171"/>
      <c r="G10" s="172"/>
      <c r="H10" s="177"/>
      <c r="I10" s="170"/>
      <c r="J10" s="172"/>
      <c r="K10" s="180"/>
      <c r="L10" s="87" t="s">
        <v>14</v>
      </c>
    </row>
    <row r="11" spans="1:12" ht="15.75">
      <c r="A11" s="166"/>
      <c r="B11" s="173"/>
      <c r="C11" s="174"/>
      <c r="D11" s="174"/>
      <c r="E11" s="174"/>
      <c r="F11" s="174"/>
      <c r="G11" s="175"/>
      <c r="H11" s="178"/>
      <c r="I11" s="173"/>
      <c r="J11" s="175"/>
      <c r="K11" s="181"/>
      <c r="L11" s="88" t="s">
        <v>15</v>
      </c>
    </row>
    <row r="12" spans="1:12" ht="15.75">
      <c r="A12" s="69">
        <v>1</v>
      </c>
      <c r="B12" s="179">
        <v>2</v>
      </c>
      <c r="C12" s="185"/>
      <c r="D12" s="185"/>
      <c r="E12" s="185"/>
      <c r="F12" s="185"/>
      <c r="G12" s="182"/>
      <c r="H12" s="34">
        <v>3</v>
      </c>
      <c r="I12" s="179">
        <v>4</v>
      </c>
      <c r="J12" s="182"/>
      <c r="K12" s="69">
        <v>5</v>
      </c>
      <c r="L12" s="133">
        <v>6</v>
      </c>
    </row>
    <row r="13" spans="1:12" ht="38.25" customHeight="1">
      <c r="A13" s="40">
        <v>40000000</v>
      </c>
      <c r="B13" s="183" t="s">
        <v>17</v>
      </c>
      <c r="C13" s="183"/>
      <c r="D13" s="183"/>
      <c r="E13" s="183"/>
      <c r="F13" s="183"/>
      <c r="G13" s="183"/>
      <c r="H13" s="150">
        <f>I13+K13</f>
        <v>16223</v>
      </c>
      <c r="I13" s="184">
        <f>I14</f>
        <v>-902479</v>
      </c>
      <c r="J13" s="184"/>
      <c r="K13" s="40">
        <f>K14</f>
        <v>918702</v>
      </c>
      <c r="L13" s="40">
        <f>L14</f>
        <v>918702</v>
      </c>
    </row>
    <row r="14" spans="1:12" ht="33" customHeight="1">
      <c r="A14" s="40">
        <v>41000000</v>
      </c>
      <c r="B14" s="183" t="s">
        <v>18</v>
      </c>
      <c r="C14" s="183"/>
      <c r="D14" s="183"/>
      <c r="E14" s="183"/>
      <c r="F14" s="183"/>
      <c r="G14" s="183"/>
      <c r="H14" s="150">
        <f aca="true" t="shared" si="0" ref="H14:H23">I14+K14</f>
        <v>16223</v>
      </c>
      <c r="I14" s="184">
        <f>I15+I17</f>
        <v>-902479</v>
      </c>
      <c r="J14" s="184"/>
      <c r="K14" s="40">
        <f>L14</f>
        <v>918702</v>
      </c>
      <c r="L14" s="40">
        <f>L17</f>
        <v>918702</v>
      </c>
    </row>
    <row r="15" spans="1:12" ht="39" customHeight="1">
      <c r="A15" s="151">
        <v>41040000</v>
      </c>
      <c r="B15" s="187" t="s">
        <v>273</v>
      </c>
      <c r="C15" s="188"/>
      <c r="D15" s="188"/>
      <c r="E15" s="188"/>
      <c r="F15" s="188"/>
      <c r="G15" s="189"/>
      <c r="H15" s="150">
        <f t="shared" si="0"/>
        <v>830400</v>
      </c>
      <c r="I15" s="193">
        <f>I16</f>
        <v>830400</v>
      </c>
      <c r="J15" s="194"/>
      <c r="K15" s="40"/>
      <c r="L15" s="40"/>
    </row>
    <row r="16" spans="1:12" ht="62.25" customHeight="1">
      <c r="A16" s="152">
        <v>41040200</v>
      </c>
      <c r="B16" s="190" t="s">
        <v>274</v>
      </c>
      <c r="C16" s="191"/>
      <c r="D16" s="191"/>
      <c r="E16" s="191"/>
      <c r="F16" s="191"/>
      <c r="G16" s="192"/>
      <c r="H16" s="142">
        <f t="shared" si="0"/>
        <v>830400</v>
      </c>
      <c r="I16" s="195">
        <v>830400</v>
      </c>
      <c r="J16" s="196"/>
      <c r="K16" s="40"/>
      <c r="L16" s="40"/>
    </row>
    <row r="17" spans="1:12" ht="27.75" customHeight="1">
      <c r="A17" s="40">
        <v>41050000</v>
      </c>
      <c r="B17" s="186" t="s">
        <v>256</v>
      </c>
      <c r="C17" s="186"/>
      <c r="D17" s="186"/>
      <c r="E17" s="186"/>
      <c r="F17" s="186"/>
      <c r="G17" s="186"/>
      <c r="H17" s="150">
        <f>SUM(I17:K17)</f>
        <v>-814177</v>
      </c>
      <c r="I17" s="184">
        <f>SUM(I18:J21)</f>
        <v>-1732879</v>
      </c>
      <c r="J17" s="184"/>
      <c r="K17" s="40">
        <f>SUM(K20:K21)</f>
        <v>918702</v>
      </c>
      <c r="L17" s="40">
        <f>SUM(L21:L21)</f>
        <v>918702</v>
      </c>
    </row>
    <row r="18" spans="1:15" ht="54" customHeight="1">
      <c r="A18" s="161">
        <v>41051000</v>
      </c>
      <c r="B18" s="204" t="s">
        <v>280</v>
      </c>
      <c r="C18" s="205"/>
      <c r="D18" s="205"/>
      <c r="E18" s="205"/>
      <c r="F18" s="159"/>
      <c r="G18" s="160"/>
      <c r="H18" s="142">
        <f>SUM(I18:K18)</f>
        <v>-2799377</v>
      </c>
      <c r="I18" s="206">
        <v>-2799377</v>
      </c>
      <c r="J18" s="207"/>
      <c r="K18" s="40"/>
      <c r="L18" s="40"/>
      <c r="O18" t="s">
        <v>78</v>
      </c>
    </row>
    <row r="19" spans="1:12" ht="148.5" customHeight="1">
      <c r="A19" s="152">
        <v>41050700</v>
      </c>
      <c r="B19" s="211" t="s">
        <v>278</v>
      </c>
      <c r="C19" s="212"/>
      <c r="D19" s="212"/>
      <c r="E19" s="212"/>
      <c r="F19" s="212"/>
      <c r="G19" s="213"/>
      <c r="H19" s="142">
        <f t="shared" si="0"/>
        <v>-100000</v>
      </c>
      <c r="I19" s="206">
        <v>-100000</v>
      </c>
      <c r="J19" s="207"/>
      <c r="K19" s="40"/>
      <c r="L19" s="40"/>
    </row>
    <row r="20" spans="1:12" ht="69.75" customHeight="1">
      <c r="A20" s="41">
        <v>41051200</v>
      </c>
      <c r="B20" s="208" t="s">
        <v>275</v>
      </c>
      <c r="C20" s="209"/>
      <c r="D20" s="209"/>
      <c r="E20" s="210"/>
      <c r="F20" s="156"/>
      <c r="G20" s="156"/>
      <c r="H20" s="142">
        <f t="shared" si="0"/>
        <v>371504</v>
      </c>
      <c r="I20" s="195">
        <v>371504</v>
      </c>
      <c r="J20" s="196"/>
      <c r="K20" s="40"/>
      <c r="L20" s="40"/>
    </row>
    <row r="21" spans="1:12" ht="33" customHeight="1">
      <c r="A21" s="41">
        <v>41053900</v>
      </c>
      <c r="B21" s="199" t="s">
        <v>255</v>
      </c>
      <c r="C21" s="199"/>
      <c r="D21" s="199"/>
      <c r="E21" s="199"/>
      <c r="F21" s="199"/>
      <c r="G21" s="199"/>
      <c r="H21" s="142">
        <f t="shared" si="0"/>
        <v>1713696</v>
      </c>
      <c r="I21" s="200">
        <v>794994</v>
      </c>
      <c r="J21" s="200"/>
      <c r="K21" s="41">
        <f>L21</f>
        <v>918702</v>
      </c>
      <c r="L21" s="41">
        <v>918702</v>
      </c>
    </row>
    <row r="22" spans="1:12" ht="33.75" customHeight="1">
      <c r="A22" s="41"/>
      <c r="B22" s="186" t="s">
        <v>244</v>
      </c>
      <c r="C22" s="201"/>
      <c r="D22" s="201"/>
      <c r="E22" s="201"/>
      <c r="F22" s="201"/>
      <c r="G22" s="201"/>
      <c r="H22" s="150">
        <f t="shared" si="0"/>
        <v>16223</v>
      </c>
      <c r="I22" s="202">
        <f>I13</f>
        <v>-902479</v>
      </c>
      <c r="J22" s="203"/>
      <c r="K22" s="40">
        <f>K21</f>
        <v>918702</v>
      </c>
      <c r="L22" s="40">
        <f>L21</f>
        <v>918702</v>
      </c>
    </row>
    <row r="23" spans="1:12" ht="30" customHeight="1">
      <c r="A23" s="41"/>
      <c r="B23" s="186" t="s">
        <v>67</v>
      </c>
      <c r="C23" s="186"/>
      <c r="D23" s="186"/>
      <c r="E23" s="186"/>
      <c r="F23" s="186"/>
      <c r="G23" s="186"/>
      <c r="H23" s="150">
        <f t="shared" si="0"/>
        <v>16223</v>
      </c>
      <c r="I23" s="197">
        <f>I22</f>
        <v>-902479</v>
      </c>
      <c r="J23" s="197"/>
      <c r="K23" s="40">
        <f>K22</f>
        <v>918702</v>
      </c>
      <c r="L23" s="40">
        <f>L22</f>
        <v>918702</v>
      </c>
    </row>
    <row r="24" spans="1:12" ht="36.75" customHeight="1">
      <c r="A24" s="42" t="s">
        <v>20</v>
      </c>
      <c r="B24" s="42"/>
      <c r="C24" s="42"/>
      <c r="D24" s="42"/>
      <c r="E24" s="42"/>
      <c r="F24" s="42"/>
      <c r="G24" s="42"/>
      <c r="H24" s="42"/>
      <c r="I24" s="43"/>
      <c r="J24" s="43"/>
      <c r="K24" s="198" t="s">
        <v>21</v>
      </c>
      <c r="L24" s="198"/>
    </row>
  </sheetData>
  <sheetProtection/>
  <mergeCells count="32">
    <mergeCell ref="B18:E18"/>
    <mergeCell ref="I18:J18"/>
    <mergeCell ref="B20:E20"/>
    <mergeCell ref="I20:J20"/>
    <mergeCell ref="B19:G19"/>
    <mergeCell ref="I19:J19"/>
    <mergeCell ref="B23:G23"/>
    <mergeCell ref="I23:J23"/>
    <mergeCell ref="K24:L24"/>
    <mergeCell ref="B21:G21"/>
    <mergeCell ref="I21:J21"/>
    <mergeCell ref="B22:G22"/>
    <mergeCell ref="I22:J22"/>
    <mergeCell ref="B17:G17"/>
    <mergeCell ref="I17:J17"/>
    <mergeCell ref="B15:G15"/>
    <mergeCell ref="B16:G16"/>
    <mergeCell ref="I15:J15"/>
    <mergeCell ref="I16:J16"/>
    <mergeCell ref="I12:J12"/>
    <mergeCell ref="B13:G13"/>
    <mergeCell ref="I13:J13"/>
    <mergeCell ref="B14:G14"/>
    <mergeCell ref="I14:J14"/>
    <mergeCell ref="B12:G12"/>
    <mergeCell ref="B6:K6"/>
    <mergeCell ref="A8:A11"/>
    <mergeCell ref="B8:G11"/>
    <mergeCell ref="H8:H11"/>
    <mergeCell ref="I8:J11"/>
    <mergeCell ref="K8:L8"/>
    <mergeCell ref="K9:K11"/>
  </mergeCells>
  <printOptions/>
  <pageMargins left="0.75" right="0.75" top="1" bottom="1" header="0.5" footer="0.5"/>
  <pageSetup horizontalDpi="600" verticalDpi="600" orientation="portrait" paperSize="9" scale="9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U47"/>
  <sheetViews>
    <sheetView zoomScale="75" zoomScaleNormal="75" zoomScalePageLayoutView="0" workbookViewId="0" topLeftCell="C1">
      <selection activeCell="T31" sqref="T31:U31"/>
    </sheetView>
  </sheetViews>
  <sheetFormatPr defaultColWidth="9.00390625" defaultRowHeight="12.75"/>
  <cols>
    <col min="1" max="1" width="4.25390625" style="0" customWidth="1"/>
    <col min="2" max="2" width="16.375" style="0" customWidth="1"/>
    <col min="3" max="3" width="15.875" style="0" customWidth="1"/>
    <col min="4" max="4" width="14.625" style="0" customWidth="1"/>
    <col min="7" max="7" width="38.00390625" style="0" customWidth="1"/>
    <col min="12" max="12" width="5.875" style="0" customWidth="1"/>
    <col min="13" max="13" width="0.6171875" style="0" hidden="1" customWidth="1"/>
    <col min="15" max="15" width="6.875" style="0" customWidth="1"/>
    <col min="17" max="17" width="9.75390625" style="0" customWidth="1"/>
    <col min="19" max="19" width="17.25390625" style="0" customWidth="1"/>
    <col min="20" max="20" width="9.875" style="0" customWidth="1"/>
  </cols>
  <sheetData>
    <row r="2" spans="16:19" ht="18.75">
      <c r="P2" s="4" t="s">
        <v>269</v>
      </c>
      <c r="Q2" s="4"/>
      <c r="R2" s="4"/>
      <c r="S2" s="4"/>
    </row>
    <row r="3" spans="16:20" ht="18.75">
      <c r="P3" s="67" t="s">
        <v>276</v>
      </c>
      <c r="Q3" s="67"/>
      <c r="R3" s="67"/>
      <c r="T3" s="4"/>
    </row>
    <row r="4" spans="16:20" ht="18.75">
      <c r="P4" s="67" t="s">
        <v>116</v>
      </c>
      <c r="Q4" s="67"/>
      <c r="R4" s="67"/>
      <c r="T4" s="4"/>
    </row>
    <row r="5" spans="16:20" ht="18.75">
      <c r="P5" s="67" t="s">
        <v>281</v>
      </c>
      <c r="Q5" s="67"/>
      <c r="R5" s="67"/>
      <c r="T5" s="4"/>
    </row>
    <row r="6" spans="16:20" ht="18.75">
      <c r="P6" s="67"/>
      <c r="Q6" s="67"/>
      <c r="R6" s="67"/>
      <c r="S6" s="4"/>
      <c r="T6" s="4"/>
    </row>
    <row r="7" spans="16:20" ht="18.75">
      <c r="P7" s="4"/>
      <c r="Q7" s="4"/>
      <c r="R7" s="4"/>
      <c r="S7" s="4"/>
      <c r="T7" s="4"/>
    </row>
    <row r="8" spans="16:20" ht="18.75">
      <c r="P8" s="4"/>
      <c r="Q8" s="4"/>
      <c r="R8" s="4"/>
      <c r="S8" s="4"/>
      <c r="T8" s="4"/>
    </row>
    <row r="9" ht="18.75">
      <c r="T9" s="4"/>
    </row>
    <row r="10" spans="7:20" ht="18.75">
      <c r="G10" s="9" t="s">
        <v>245</v>
      </c>
      <c r="H10" s="1"/>
      <c r="I10" s="1"/>
      <c r="J10" s="1"/>
      <c r="K10" s="1"/>
      <c r="L10" s="1"/>
      <c r="M10" s="1"/>
      <c r="N10" s="1"/>
      <c r="O10" s="1"/>
      <c r="P10" s="9"/>
      <c r="Q10" s="4"/>
      <c r="R10" s="4"/>
      <c r="S10" s="4"/>
      <c r="T10" s="4"/>
    </row>
    <row r="11" ht="18.75">
      <c r="U11" s="20" t="s">
        <v>16</v>
      </c>
    </row>
    <row r="12" spans="2:21" ht="156.75" customHeight="1">
      <c r="B12" s="45" t="s">
        <v>80</v>
      </c>
      <c r="C12" s="249" t="s">
        <v>80</v>
      </c>
      <c r="D12" s="249" t="s">
        <v>81</v>
      </c>
      <c r="E12" s="252" t="s">
        <v>218</v>
      </c>
      <c r="F12" s="253"/>
      <c r="G12" s="254"/>
      <c r="H12" s="261" t="s">
        <v>74</v>
      </c>
      <c r="I12" s="261"/>
      <c r="J12" s="261"/>
      <c r="K12" s="261"/>
      <c r="L12" s="261"/>
      <c r="M12" s="261"/>
      <c r="N12" s="261" t="s">
        <v>55</v>
      </c>
      <c r="O12" s="261"/>
      <c r="P12" s="261" t="s">
        <v>56</v>
      </c>
      <c r="Q12" s="261"/>
      <c r="R12" s="261" t="s">
        <v>57</v>
      </c>
      <c r="S12" s="261"/>
      <c r="T12" s="261" t="s">
        <v>58</v>
      </c>
      <c r="U12" s="261"/>
    </row>
    <row r="13" spans="2:21" ht="12.75" customHeight="1" hidden="1">
      <c r="B13" s="46"/>
      <c r="C13" s="250"/>
      <c r="D13" s="250"/>
      <c r="E13" s="255"/>
      <c r="F13" s="256"/>
      <c r="G13" s="257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</row>
    <row r="14" spans="2:21" ht="18.75" customHeight="1" hidden="1">
      <c r="B14" s="46"/>
      <c r="C14" s="250"/>
      <c r="D14" s="250"/>
      <c r="E14" s="255"/>
      <c r="F14" s="256"/>
      <c r="G14" s="257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</row>
    <row r="15" spans="2:21" ht="35.25" customHeight="1" hidden="1">
      <c r="B15" s="46"/>
      <c r="C15" s="250"/>
      <c r="D15" s="250"/>
      <c r="E15" s="255"/>
      <c r="F15" s="256"/>
      <c r="G15" s="257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</row>
    <row r="16" spans="2:21" ht="99.75" customHeight="1">
      <c r="B16" s="46"/>
      <c r="C16" s="251"/>
      <c r="D16" s="251"/>
      <c r="E16" s="258"/>
      <c r="F16" s="259"/>
      <c r="G16" s="260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</row>
    <row r="17" spans="2:21" ht="36.75" customHeight="1">
      <c r="B17" s="110"/>
      <c r="C17" s="98" t="s">
        <v>82</v>
      </c>
      <c r="D17" s="97"/>
      <c r="E17" s="236" t="s">
        <v>128</v>
      </c>
      <c r="F17" s="237"/>
      <c r="G17" s="238"/>
      <c r="H17" s="111"/>
      <c r="I17" s="112"/>
      <c r="J17" s="112"/>
      <c r="K17" s="112"/>
      <c r="L17" s="113"/>
      <c r="M17" s="114"/>
      <c r="N17" s="111"/>
      <c r="O17" s="113"/>
      <c r="P17" s="111"/>
      <c r="Q17" s="113"/>
      <c r="R17" s="111"/>
      <c r="S17" s="112"/>
      <c r="T17" s="232">
        <f>T18</f>
        <v>478995</v>
      </c>
      <c r="U17" s="233"/>
    </row>
    <row r="18" spans="2:21" ht="32.25" customHeight="1">
      <c r="B18" s="110"/>
      <c r="C18" s="74" t="s">
        <v>84</v>
      </c>
      <c r="D18" s="74" t="s">
        <v>85</v>
      </c>
      <c r="E18" s="239" t="s">
        <v>128</v>
      </c>
      <c r="F18" s="240"/>
      <c r="G18" s="241"/>
      <c r="H18" s="70"/>
      <c r="I18" s="72"/>
      <c r="J18" s="72"/>
      <c r="K18" s="72"/>
      <c r="L18" s="71"/>
      <c r="M18" s="27"/>
      <c r="N18" s="70"/>
      <c r="O18" s="71"/>
      <c r="P18" s="70"/>
      <c r="Q18" s="71"/>
      <c r="R18" s="70"/>
      <c r="S18" s="72"/>
      <c r="T18" s="234">
        <f>T19</f>
        <v>478995</v>
      </c>
      <c r="U18" s="235"/>
    </row>
    <row r="19" spans="2:21" ht="34.5" customHeight="1">
      <c r="B19" s="110"/>
      <c r="C19" s="78" t="s">
        <v>180</v>
      </c>
      <c r="D19" s="78" t="s">
        <v>123</v>
      </c>
      <c r="E19" s="220" t="s">
        <v>179</v>
      </c>
      <c r="F19" s="221"/>
      <c r="G19" s="222"/>
      <c r="H19" s="225" t="s">
        <v>102</v>
      </c>
      <c r="I19" s="226"/>
      <c r="J19" s="226"/>
      <c r="K19" s="226"/>
      <c r="L19" s="227"/>
      <c r="M19" s="27"/>
      <c r="N19" s="70"/>
      <c r="O19" s="71"/>
      <c r="P19" s="70"/>
      <c r="Q19" s="71"/>
      <c r="R19" s="70"/>
      <c r="S19" s="72"/>
      <c r="T19" s="223">
        <v>478995</v>
      </c>
      <c r="U19" s="224"/>
    </row>
    <row r="20" spans="2:21" ht="34.5" customHeight="1">
      <c r="B20" s="110"/>
      <c r="C20" s="94" t="s">
        <v>131</v>
      </c>
      <c r="D20" s="84"/>
      <c r="E20" s="217" t="s">
        <v>127</v>
      </c>
      <c r="F20" s="218"/>
      <c r="G20" s="219"/>
      <c r="H20" s="115"/>
      <c r="I20" s="116"/>
      <c r="J20" s="116"/>
      <c r="K20" s="116"/>
      <c r="L20" s="117"/>
      <c r="M20" s="114"/>
      <c r="N20" s="111"/>
      <c r="O20" s="113"/>
      <c r="P20" s="111"/>
      <c r="Q20" s="113"/>
      <c r="R20" s="111"/>
      <c r="S20" s="112"/>
      <c r="T20" s="228">
        <f>T21</f>
        <v>38000</v>
      </c>
      <c r="U20" s="229"/>
    </row>
    <row r="21" spans="2:21" ht="34.5" customHeight="1">
      <c r="B21" s="110"/>
      <c r="C21" s="25" t="s">
        <v>132</v>
      </c>
      <c r="D21" s="26"/>
      <c r="E21" s="214" t="s">
        <v>127</v>
      </c>
      <c r="F21" s="215"/>
      <c r="G21" s="216"/>
      <c r="H21" s="31"/>
      <c r="I21" s="32"/>
      <c r="J21" s="32"/>
      <c r="K21" s="32"/>
      <c r="L21" s="33"/>
      <c r="M21" s="27"/>
      <c r="N21" s="70"/>
      <c r="O21" s="71"/>
      <c r="P21" s="70"/>
      <c r="Q21" s="71"/>
      <c r="R21" s="70"/>
      <c r="S21" s="72"/>
      <c r="T21" s="230">
        <f>T22</f>
        <v>38000</v>
      </c>
      <c r="U21" s="231"/>
    </row>
    <row r="22" spans="2:21" ht="34.5" customHeight="1">
      <c r="B22" s="110"/>
      <c r="C22" s="25" t="s">
        <v>181</v>
      </c>
      <c r="D22" s="25">
        <v>2000</v>
      </c>
      <c r="E22" s="214" t="s">
        <v>36</v>
      </c>
      <c r="F22" s="215"/>
      <c r="G22" s="216"/>
      <c r="H22" s="31"/>
      <c r="I22" s="32"/>
      <c r="J22" s="32"/>
      <c r="K22" s="32"/>
      <c r="L22" s="33"/>
      <c r="M22" s="27"/>
      <c r="N22" s="70"/>
      <c r="O22" s="71"/>
      <c r="P22" s="70"/>
      <c r="Q22" s="71"/>
      <c r="R22" s="70"/>
      <c r="S22" s="72"/>
      <c r="T22" s="223">
        <f>SUM(T23:U24)</f>
        <v>38000</v>
      </c>
      <c r="U22" s="224"/>
    </row>
    <row r="23" spans="2:21" ht="64.5" customHeight="1">
      <c r="B23" s="110"/>
      <c r="C23" s="30" t="s">
        <v>133</v>
      </c>
      <c r="D23" s="30">
        <v>2010</v>
      </c>
      <c r="E23" s="246" t="s">
        <v>86</v>
      </c>
      <c r="F23" s="247"/>
      <c r="G23" s="248"/>
      <c r="H23" s="225" t="s">
        <v>102</v>
      </c>
      <c r="I23" s="226"/>
      <c r="J23" s="226"/>
      <c r="K23" s="226"/>
      <c r="L23" s="227"/>
      <c r="M23" s="27"/>
      <c r="N23" s="70"/>
      <c r="O23" s="71"/>
      <c r="P23" s="70"/>
      <c r="Q23" s="71"/>
      <c r="R23" s="70"/>
      <c r="S23" s="72"/>
      <c r="T23" s="223">
        <v>2000</v>
      </c>
      <c r="U23" s="224"/>
    </row>
    <row r="24" spans="2:21" ht="64.5" customHeight="1">
      <c r="B24" s="110"/>
      <c r="C24" s="78" t="s">
        <v>134</v>
      </c>
      <c r="D24" s="78">
        <v>2111</v>
      </c>
      <c r="E24" s="220" t="s">
        <v>135</v>
      </c>
      <c r="F24" s="221"/>
      <c r="G24" s="222"/>
      <c r="H24" s="225" t="s">
        <v>102</v>
      </c>
      <c r="I24" s="226"/>
      <c r="J24" s="226"/>
      <c r="K24" s="226"/>
      <c r="L24" s="227"/>
      <c r="M24" s="27"/>
      <c r="N24" s="70"/>
      <c r="O24" s="71"/>
      <c r="P24" s="70"/>
      <c r="Q24" s="71"/>
      <c r="R24" s="70"/>
      <c r="S24" s="72"/>
      <c r="T24" s="223">
        <v>36000</v>
      </c>
      <c r="U24" s="224"/>
    </row>
    <row r="25" spans="2:21" ht="42.75" customHeight="1">
      <c r="B25" s="23">
        <v>1010000</v>
      </c>
      <c r="C25" s="94" t="s">
        <v>142</v>
      </c>
      <c r="D25" s="106"/>
      <c r="E25" s="217" t="s">
        <v>141</v>
      </c>
      <c r="F25" s="218"/>
      <c r="G25" s="219"/>
      <c r="H25" s="111"/>
      <c r="I25" s="112"/>
      <c r="J25" s="112"/>
      <c r="K25" s="112"/>
      <c r="L25" s="113"/>
      <c r="M25" s="114"/>
      <c r="N25" s="111"/>
      <c r="O25" s="113"/>
      <c r="P25" s="111"/>
      <c r="Q25" s="113"/>
      <c r="R25" s="111"/>
      <c r="S25" s="112"/>
      <c r="T25" s="232">
        <f>T26</f>
        <v>2302243.71</v>
      </c>
      <c r="U25" s="233"/>
    </row>
    <row r="26" spans="2:21" ht="45.75" customHeight="1">
      <c r="B26" s="23">
        <v>1011000</v>
      </c>
      <c r="C26" s="25" t="s">
        <v>143</v>
      </c>
      <c r="D26" s="25"/>
      <c r="E26" s="214" t="s">
        <v>144</v>
      </c>
      <c r="F26" s="215"/>
      <c r="G26" s="216"/>
      <c r="H26" s="70"/>
      <c r="I26" s="72"/>
      <c r="J26" s="72"/>
      <c r="K26" s="72"/>
      <c r="L26" s="71"/>
      <c r="M26" s="27"/>
      <c r="N26" s="70"/>
      <c r="O26" s="71"/>
      <c r="P26" s="70"/>
      <c r="Q26" s="71"/>
      <c r="R26" s="70"/>
      <c r="S26" s="72"/>
      <c r="T26" s="234">
        <f>T27</f>
        <v>2302243.71</v>
      </c>
      <c r="U26" s="235"/>
    </row>
    <row r="27" spans="2:21" ht="30" customHeight="1">
      <c r="B27" s="23"/>
      <c r="C27" s="25" t="s">
        <v>145</v>
      </c>
      <c r="D27" s="25">
        <v>1000</v>
      </c>
      <c r="E27" s="267" t="s">
        <v>29</v>
      </c>
      <c r="F27" s="268"/>
      <c r="G27" s="269"/>
      <c r="H27" s="70"/>
      <c r="I27" s="72"/>
      <c r="J27" s="72"/>
      <c r="K27" s="72"/>
      <c r="L27" s="71"/>
      <c r="M27" s="27"/>
      <c r="N27" s="70"/>
      <c r="O27" s="71"/>
      <c r="P27" s="70"/>
      <c r="Q27" s="71"/>
      <c r="R27" s="70"/>
      <c r="S27" s="72"/>
      <c r="T27" s="234">
        <f>T28</f>
        <v>2302243.71</v>
      </c>
      <c r="U27" s="235"/>
    </row>
    <row r="28" spans="2:21" ht="97.5" customHeight="1">
      <c r="B28" s="21">
        <v>1011020</v>
      </c>
      <c r="C28" s="30" t="s">
        <v>146</v>
      </c>
      <c r="D28" s="37">
        <v>1020</v>
      </c>
      <c r="E28" s="264" t="s">
        <v>88</v>
      </c>
      <c r="F28" s="265"/>
      <c r="G28" s="266"/>
      <c r="H28" s="225" t="s">
        <v>102</v>
      </c>
      <c r="I28" s="226"/>
      <c r="J28" s="226"/>
      <c r="K28" s="226"/>
      <c r="L28" s="227"/>
      <c r="M28" s="27"/>
      <c r="N28" s="70"/>
      <c r="O28" s="71"/>
      <c r="P28" s="70"/>
      <c r="Q28" s="71"/>
      <c r="R28" s="70"/>
      <c r="S28" s="72"/>
      <c r="T28" s="262">
        <v>2302243.71</v>
      </c>
      <c r="U28" s="263"/>
    </row>
    <row r="29" spans="2:21" ht="70.5" customHeight="1">
      <c r="B29" s="21"/>
      <c r="C29" s="94" t="s">
        <v>151</v>
      </c>
      <c r="D29" s="95"/>
      <c r="E29" s="217" t="s">
        <v>152</v>
      </c>
      <c r="F29" s="218"/>
      <c r="G29" s="219"/>
      <c r="H29" s="115"/>
      <c r="I29" s="116"/>
      <c r="J29" s="116"/>
      <c r="K29" s="116"/>
      <c r="L29" s="117"/>
      <c r="M29" s="114"/>
      <c r="N29" s="111"/>
      <c r="O29" s="113"/>
      <c r="P29" s="111"/>
      <c r="Q29" s="113"/>
      <c r="R29" s="111"/>
      <c r="S29" s="112"/>
      <c r="T29" s="232">
        <f>T30</f>
        <v>354510</v>
      </c>
      <c r="U29" s="233"/>
    </row>
    <row r="30" spans="2:21" ht="72.75" customHeight="1">
      <c r="B30" s="21"/>
      <c r="C30" s="25" t="s">
        <v>167</v>
      </c>
      <c r="D30" s="26">
        <v>3100</v>
      </c>
      <c r="E30" s="270" t="s">
        <v>8</v>
      </c>
      <c r="F30" s="271"/>
      <c r="G30" s="272"/>
      <c r="H30" s="31"/>
      <c r="I30" s="32"/>
      <c r="J30" s="32"/>
      <c r="K30" s="32"/>
      <c r="L30" s="33"/>
      <c r="M30" s="27"/>
      <c r="N30" s="70"/>
      <c r="O30" s="71"/>
      <c r="P30" s="70"/>
      <c r="Q30" s="71"/>
      <c r="R30" s="70"/>
      <c r="S30" s="72"/>
      <c r="T30" s="262">
        <f>T31</f>
        <v>354510</v>
      </c>
      <c r="U30" s="263"/>
    </row>
    <row r="31" spans="2:21" ht="84.75" customHeight="1">
      <c r="B31" s="21"/>
      <c r="C31" s="30" t="s">
        <v>168</v>
      </c>
      <c r="D31" s="37">
        <v>3104</v>
      </c>
      <c r="E31" s="264" t="s">
        <v>90</v>
      </c>
      <c r="F31" s="265"/>
      <c r="G31" s="266"/>
      <c r="H31" s="225" t="s">
        <v>102</v>
      </c>
      <c r="I31" s="226"/>
      <c r="J31" s="226"/>
      <c r="K31" s="226"/>
      <c r="L31" s="227"/>
      <c r="M31" s="27"/>
      <c r="N31" s="70"/>
      <c r="O31" s="71"/>
      <c r="P31" s="70"/>
      <c r="Q31" s="71"/>
      <c r="R31" s="70"/>
      <c r="S31" s="72"/>
      <c r="T31" s="223">
        <v>354510</v>
      </c>
      <c r="U31" s="224"/>
    </row>
    <row r="32" spans="2:21" ht="43.5" customHeight="1">
      <c r="B32" s="21"/>
      <c r="C32" s="94">
        <v>3700000</v>
      </c>
      <c r="D32" s="94"/>
      <c r="E32" s="217" t="s">
        <v>174</v>
      </c>
      <c r="F32" s="218"/>
      <c r="G32" s="219"/>
      <c r="H32" s="115"/>
      <c r="I32" s="116"/>
      <c r="J32" s="116"/>
      <c r="K32" s="116"/>
      <c r="L32" s="117"/>
      <c r="M32" s="114"/>
      <c r="N32" s="111"/>
      <c r="O32" s="113"/>
      <c r="P32" s="111"/>
      <c r="Q32" s="113"/>
      <c r="R32" s="111"/>
      <c r="S32" s="112"/>
      <c r="T32" s="228">
        <f>T33</f>
        <v>540000</v>
      </c>
      <c r="U32" s="229"/>
    </row>
    <row r="33" spans="2:21" ht="36" customHeight="1">
      <c r="B33" s="21"/>
      <c r="C33" s="25">
        <v>3719000</v>
      </c>
      <c r="D33" s="25">
        <v>9000</v>
      </c>
      <c r="E33" s="214" t="s">
        <v>175</v>
      </c>
      <c r="F33" s="215"/>
      <c r="G33" s="216"/>
      <c r="H33" s="31"/>
      <c r="I33" s="32"/>
      <c r="J33" s="32"/>
      <c r="K33" s="32"/>
      <c r="L33" s="33"/>
      <c r="M33" s="27"/>
      <c r="N33" s="70"/>
      <c r="O33" s="71"/>
      <c r="P33" s="70"/>
      <c r="Q33" s="71"/>
      <c r="R33" s="70"/>
      <c r="S33" s="72"/>
      <c r="T33" s="223">
        <f>T34</f>
        <v>540000</v>
      </c>
      <c r="U33" s="224"/>
    </row>
    <row r="34" spans="2:21" ht="40.5" customHeight="1">
      <c r="B34" s="21"/>
      <c r="C34" s="30">
        <v>3719770</v>
      </c>
      <c r="D34" s="30">
        <v>9770</v>
      </c>
      <c r="E34" s="264" t="s">
        <v>255</v>
      </c>
      <c r="F34" s="265"/>
      <c r="G34" s="266"/>
      <c r="H34" s="225" t="s">
        <v>261</v>
      </c>
      <c r="I34" s="226"/>
      <c r="J34" s="226"/>
      <c r="K34" s="226"/>
      <c r="L34" s="227"/>
      <c r="M34" s="27"/>
      <c r="N34" s="70"/>
      <c r="O34" s="71"/>
      <c r="P34" s="70"/>
      <c r="Q34" s="71"/>
      <c r="R34" s="70"/>
      <c r="S34" s="72"/>
      <c r="T34" s="225">
        <v>540000</v>
      </c>
      <c r="U34" s="227"/>
    </row>
    <row r="35" spans="2:21" ht="27.75" customHeight="1">
      <c r="B35" s="49"/>
      <c r="C35" s="49"/>
      <c r="D35" s="48"/>
      <c r="E35" s="48"/>
      <c r="F35" s="50"/>
      <c r="G35" s="47" t="s">
        <v>19</v>
      </c>
      <c r="H35" s="51"/>
      <c r="I35" s="50"/>
      <c r="J35" s="50"/>
      <c r="K35" s="50"/>
      <c r="L35" s="52"/>
      <c r="M35" s="53"/>
      <c r="N35" s="51"/>
      <c r="O35" s="52"/>
      <c r="P35" s="51"/>
      <c r="Q35" s="52"/>
      <c r="R35" s="51"/>
      <c r="S35" s="52"/>
      <c r="T35" s="243">
        <f>T32+T29+T25+T20+T17</f>
        <v>3713748.71</v>
      </c>
      <c r="U35" s="244"/>
    </row>
    <row r="38" spans="3:16" ht="18.75">
      <c r="C38" s="9" t="s">
        <v>20</v>
      </c>
      <c r="D38" s="9"/>
      <c r="E38" s="9"/>
      <c r="F38" s="9"/>
      <c r="G38" s="9"/>
      <c r="H38" s="9"/>
      <c r="I38" s="9"/>
      <c r="J38" s="9"/>
      <c r="L38" s="9"/>
      <c r="P38" s="9" t="s">
        <v>21</v>
      </c>
    </row>
    <row r="39" spans="7:12" ht="18.75">
      <c r="G39" s="18"/>
      <c r="H39" s="18"/>
      <c r="I39" s="18"/>
      <c r="J39" s="245"/>
      <c r="K39" s="245"/>
      <c r="L39" s="245"/>
    </row>
    <row r="40" spans="2:12" ht="18.75">
      <c r="B40" s="18"/>
      <c r="C40" s="18"/>
      <c r="D40" s="18"/>
      <c r="E40" s="18"/>
      <c r="F40" s="245"/>
      <c r="G40" s="245"/>
      <c r="H40" s="245"/>
      <c r="I40" s="2"/>
      <c r="J40" s="2"/>
      <c r="K40" s="2"/>
      <c r="L40" s="2" t="s">
        <v>78</v>
      </c>
    </row>
    <row r="41" spans="2:12" ht="18.75">
      <c r="B41" s="18"/>
      <c r="C41" s="18"/>
      <c r="D41" s="18"/>
      <c r="E41" s="18"/>
      <c r="F41" s="245"/>
      <c r="G41" s="245"/>
      <c r="H41" s="245"/>
      <c r="I41" s="2"/>
      <c r="J41" s="2"/>
      <c r="K41" s="2"/>
      <c r="L41" s="2"/>
    </row>
    <row r="42" spans="2:8" ht="18.75">
      <c r="B42" s="44"/>
      <c r="C42" s="44"/>
      <c r="D42" s="44"/>
      <c r="E42" s="44"/>
      <c r="F42" s="242"/>
      <c r="G42" s="242"/>
      <c r="H42" s="242"/>
    </row>
    <row r="43" spans="2:8" ht="12.75">
      <c r="B43" s="2"/>
      <c r="C43" s="2"/>
      <c r="D43" s="2"/>
      <c r="E43" s="2"/>
      <c r="F43" s="2"/>
      <c r="G43" s="2"/>
      <c r="H43" s="2"/>
    </row>
    <row r="44" spans="2:12" ht="12.75">
      <c r="B44" s="2"/>
      <c r="C44" s="2"/>
      <c r="D44" s="2"/>
      <c r="E44" s="2"/>
      <c r="F44" s="2"/>
      <c r="G44" s="2"/>
      <c r="H44" s="2"/>
      <c r="J44" s="2"/>
      <c r="K44" s="2"/>
      <c r="L44" s="2"/>
    </row>
    <row r="45" spans="10:12" ht="12.75">
      <c r="J45" s="2"/>
      <c r="K45" s="2"/>
      <c r="L45" s="2"/>
    </row>
    <row r="46" spans="10:12" ht="12.75">
      <c r="J46" s="2"/>
      <c r="K46" s="2"/>
      <c r="L46" s="2"/>
    </row>
    <row r="47" spans="10:12" ht="12.75">
      <c r="J47" s="2"/>
      <c r="K47" s="2"/>
      <c r="L47" s="2"/>
    </row>
  </sheetData>
  <sheetProtection/>
  <mergeCells count="55">
    <mergeCell ref="E32:G32"/>
    <mergeCell ref="E33:G33"/>
    <mergeCell ref="E34:G34"/>
    <mergeCell ref="T34:U34"/>
    <mergeCell ref="H34:L34"/>
    <mergeCell ref="T33:U33"/>
    <mergeCell ref="T32:U32"/>
    <mergeCell ref="E30:G30"/>
    <mergeCell ref="E31:G31"/>
    <mergeCell ref="T31:U31"/>
    <mergeCell ref="H31:L31"/>
    <mergeCell ref="T30:U30"/>
    <mergeCell ref="T29:U29"/>
    <mergeCell ref="E25:G25"/>
    <mergeCell ref="E26:G26"/>
    <mergeCell ref="H28:L28"/>
    <mergeCell ref="T27:U27"/>
    <mergeCell ref="E27:G27"/>
    <mergeCell ref="E29:G29"/>
    <mergeCell ref="C12:C16"/>
    <mergeCell ref="E12:G16"/>
    <mergeCell ref="T12:U16"/>
    <mergeCell ref="N12:O16"/>
    <mergeCell ref="R12:S16"/>
    <mergeCell ref="P12:Q16"/>
    <mergeCell ref="H12:M16"/>
    <mergeCell ref="D12:D16"/>
    <mergeCell ref="F42:H42"/>
    <mergeCell ref="T35:U35"/>
    <mergeCell ref="J39:L39"/>
    <mergeCell ref="F40:H40"/>
    <mergeCell ref="F41:H41"/>
    <mergeCell ref="E23:G23"/>
    <mergeCell ref="T28:U28"/>
    <mergeCell ref="T26:U26"/>
    <mergeCell ref="T25:U25"/>
    <mergeCell ref="E28:G28"/>
    <mergeCell ref="E21:G21"/>
    <mergeCell ref="T17:U17"/>
    <mergeCell ref="T18:U18"/>
    <mergeCell ref="T19:U19"/>
    <mergeCell ref="H19:L19"/>
    <mergeCell ref="E17:G17"/>
    <mergeCell ref="E18:G18"/>
    <mergeCell ref="E19:G19"/>
    <mergeCell ref="E22:G22"/>
    <mergeCell ref="E20:G20"/>
    <mergeCell ref="E24:G24"/>
    <mergeCell ref="T24:U24"/>
    <mergeCell ref="H24:L24"/>
    <mergeCell ref="T20:U20"/>
    <mergeCell ref="T21:U21"/>
    <mergeCell ref="T22:U22"/>
    <mergeCell ref="T23:U23"/>
    <mergeCell ref="H23:L23"/>
  </mergeCells>
  <printOptions/>
  <pageMargins left="0.75" right="0.75" top="1" bottom="1" header="0.5" footer="0.5"/>
  <pageSetup horizontalDpi="600" verticalDpi="600" orientation="landscape" paperSize="9" scale="50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12.625" style="0" customWidth="1"/>
    <col min="3" max="3" width="17.00390625" style="0" customWidth="1"/>
    <col min="4" max="4" width="17.625" style="0" customWidth="1"/>
    <col min="5" max="5" width="21.00390625" style="0" customWidth="1"/>
    <col min="6" max="6" width="17.75390625" style="0" customWidth="1"/>
  </cols>
  <sheetData>
    <row r="1" spans="5:7" ht="15">
      <c r="E1" s="163" t="s">
        <v>268</v>
      </c>
      <c r="F1" s="164"/>
      <c r="G1" s="164"/>
    </row>
    <row r="2" spans="5:7" ht="15">
      <c r="E2" s="163" t="s">
        <v>276</v>
      </c>
      <c r="F2" s="163"/>
      <c r="G2" s="163"/>
    </row>
    <row r="3" spans="5:7" ht="15">
      <c r="E3" s="163" t="s">
        <v>116</v>
      </c>
      <c r="F3" s="163"/>
      <c r="G3" s="163"/>
    </row>
    <row r="4" spans="5:7" ht="15">
      <c r="E4" s="163" t="s">
        <v>281</v>
      </c>
      <c r="F4" s="163"/>
      <c r="G4" s="163"/>
    </row>
    <row r="6" spans="1:7" ht="15" customHeight="1">
      <c r="A6" s="279" t="s">
        <v>253</v>
      </c>
      <c r="B6" s="279"/>
      <c r="C6" s="279"/>
      <c r="D6" s="279"/>
      <c r="E6" s="279"/>
      <c r="F6" s="279"/>
      <c r="G6" s="134"/>
    </row>
    <row r="8" ht="9.75" customHeight="1"/>
    <row r="9" ht="12.75" hidden="1"/>
    <row r="10" spans="1:6" ht="18.75" customHeight="1">
      <c r="A10" s="273" t="s">
        <v>95</v>
      </c>
      <c r="B10" s="295" t="s">
        <v>68</v>
      </c>
      <c r="C10" s="296"/>
      <c r="D10" s="276" t="s">
        <v>255</v>
      </c>
      <c r="E10" s="286" t="s">
        <v>258</v>
      </c>
      <c r="F10" s="276" t="s">
        <v>255</v>
      </c>
    </row>
    <row r="11" spans="1:6" ht="18.75" customHeight="1">
      <c r="A11" s="274"/>
      <c r="B11" s="297"/>
      <c r="C11" s="298"/>
      <c r="D11" s="278"/>
      <c r="E11" s="287"/>
      <c r="F11" s="278"/>
    </row>
    <row r="12" spans="1:6" ht="110.25" customHeight="1">
      <c r="A12" s="274"/>
      <c r="B12" s="297"/>
      <c r="C12" s="298"/>
      <c r="D12" s="277"/>
      <c r="E12" s="288"/>
      <c r="F12" s="277"/>
    </row>
    <row r="13" spans="1:6" ht="26.25" customHeight="1">
      <c r="A13" s="274"/>
      <c r="B13" s="297"/>
      <c r="C13" s="298"/>
      <c r="D13" s="280" t="s">
        <v>272</v>
      </c>
      <c r="E13" s="292" t="s">
        <v>259</v>
      </c>
      <c r="F13" s="276" t="s">
        <v>260</v>
      </c>
    </row>
    <row r="14" spans="1:6" ht="105.75" customHeight="1">
      <c r="A14" s="275"/>
      <c r="B14" s="299"/>
      <c r="C14" s="300"/>
      <c r="D14" s="281"/>
      <c r="E14" s="293"/>
      <c r="F14" s="277"/>
    </row>
    <row r="15" spans="1:6" ht="20.25" customHeight="1">
      <c r="A15" s="138"/>
      <c r="B15" s="139"/>
      <c r="C15" s="140"/>
      <c r="D15" s="143">
        <v>3719770</v>
      </c>
      <c r="E15" s="143">
        <v>3719570</v>
      </c>
      <c r="F15" s="142">
        <v>3719770</v>
      </c>
    </row>
    <row r="16" spans="1:6" ht="22.5" customHeight="1">
      <c r="A16" s="136">
        <v>5324580400</v>
      </c>
      <c r="B16" s="294" t="s">
        <v>248</v>
      </c>
      <c r="C16" s="294"/>
      <c r="D16" s="132"/>
      <c r="E16" s="14">
        <v>723268</v>
      </c>
      <c r="F16" s="14"/>
    </row>
    <row r="17" spans="1:6" ht="21" customHeight="1">
      <c r="A17" s="136">
        <v>5324581500</v>
      </c>
      <c r="B17" s="294" t="s">
        <v>249</v>
      </c>
      <c r="C17" s="294"/>
      <c r="D17" s="132"/>
      <c r="E17" s="14">
        <v>87542</v>
      </c>
      <c r="F17" s="14"/>
    </row>
    <row r="18" spans="1:6" ht="21" customHeight="1">
      <c r="A18" s="136">
        <v>5324585600</v>
      </c>
      <c r="B18" s="294" t="s">
        <v>250</v>
      </c>
      <c r="C18" s="294"/>
      <c r="D18" s="132"/>
      <c r="E18" s="14">
        <v>70369</v>
      </c>
      <c r="F18" s="14"/>
    </row>
    <row r="19" spans="1:6" ht="21" customHeight="1">
      <c r="A19" s="137">
        <v>5324580800</v>
      </c>
      <c r="B19" s="289" t="s">
        <v>252</v>
      </c>
      <c r="C19" s="290"/>
      <c r="D19" s="149"/>
      <c r="E19" s="135"/>
      <c r="F19" s="14">
        <v>540000</v>
      </c>
    </row>
    <row r="20" spans="1:6" ht="24.75" customHeight="1">
      <c r="A20" s="137">
        <v>5370000000</v>
      </c>
      <c r="B20" s="291" t="s">
        <v>251</v>
      </c>
      <c r="C20" s="291"/>
      <c r="D20" s="148"/>
      <c r="E20" s="135">
        <v>786320</v>
      </c>
      <c r="F20" s="14"/>
    </row>
    <row r="21" spans="1:6" ht="33" customHeight="1">
      <c r="A21" s="137"/>
      <c r="B21" s="282" t="s">
        <v>271</v>
      </c>
      <c r="C21" s="283"/>
      <c r="D21" s="153">
        <v>87300</v>
      </c>
      <c r="E21" s="135"/>
      <c r="F21" s="14"/>
    </row>
    <row r="22" spans="1:6" ht="21" customHeight="1">
      <c r="A22" s="14"/>
      <c r="B22" s="284" t="s">
        <v>19</v>
      </c>
      <c r="C22" s="285"/>
      <c r="D22" s="154">
        <f>SUM(D16:D21)</f>
        <v>87300</v>
      </c>
      <c r="E22" s="14">
        <f>SUM(E16:E20)</f>
        <v>1667499</v>
      </c>
      <c r="F22" s="14">
        <f>SUM(F16:F20)</f>
        <v>540000</v>
      </c>
    </row>
    <row r="24" spans="1:6" ht="12.75">
      <c r="A24" t="s">
        <v>20</v>
      </c>
      <c r="F24" t="s">
        <v>270</v>
      </c>
    </row>
  </sheetData>
  <sheetProtection/>
  <mergeCells count="16">
    <mergeCell ref="B21:C21"/>
    <mergeCell ref="B22:C22"/>
    <mergeCell ref="E10:E12"/>
    <mergeCell ref="B19:C19"/>
    <mergeCell ref="B20:C20"/>
    <mergeCell ref="E13:E14"/>
    <mergeCell ref="B18:C18"/>
    <mergeCell ref="B16:C16"/>
    <mergeCell ref="B10:C14"/>
    <mergeCell ref="B17:C17"/>
    <mergeCell ref="A10:A14"/>
    <mergeCell ref="F13:F14"/>
    <mergeCell ref="F10:F12"/>
    <mergeCell ref="A6:F6"/>
    <mergeCell ref="D10:D12"/>
    <mergeCell ref="D13:D14"/>
  </mergeCells>
  <printOptions/>
  <pageMargins left="0.75" right="0.75" top="1" bottom="1" header="0.5" footer="0.5"/>
  <pageSetup horizontalDpi="600" verticalDpi="600" orientation="portrait" paperSize="9" scale="91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R69"/>
  <sheetViews>
    <sheetView view="pageBreakPreview" zoomScale="60" zoomScaleNormal="75" zoomScalePageLayoutView="0" workbookViewId="0" topLeftCell="A29">
      <selection activeCell="P12" sqref="P12"/>
    </sheetView>
  </sheetViews>
  <sheetFormatPr defaultColWidth="9.00390625" defaultRowHeight="12.75"/>
  <cols>
    <col min="1" max="1" width="5.625" style="0" customWidth="1"/>
    <col min="2" max="2" width="16.375" style="0" customWidth="1"/>
    <col min="3" max="3" width="14.375" style="0" customWidth="1"/>
    <col min="4" max="4" width="0.6171875" style="0" hidden="1" customWidth="1"/>
    <col min="7" max="8" width="13.00390625" style="0" customWidth="1"/>
    <col min="9" max="9" width="4.375" style="0" customWidth="1"/>
    <col min="10" max="10" width="47.125" style="0" customWidth="1"/>
    <col min="11" max="11" width="16.75390625" style="0" customWidth="1"/>
    <col min="12" max="12" width="12.875" style="0" customWidth="1"/>
    <col min="13" max="13" width="19.75390625" style="0" customWidth="1"/>
  </cols>
  <sheetData>
    <row r="3" ht="12.75">
      <c r="M3" s="3"/>
    </row>
    <row r="4" spans="12:15" ht="15">
      <c r="L4" s="163" t="s">
        <v>61</v>
      </c>
      <c r="M4" s="163"/>
      <c r="N4" s="163"/>
      <c r="O4" s="164"/>
    </row>
    <row r="5" spans="5:15" ht="18.75">
      <c r="E5" s="4"/>
      <c r="F5" s="4"/>
      <c r="G5" s="4"/>
      <c r="H5" s="4"/>
      <c r="I5" s="4"/>
      <c r="J5" s="4"/>
      <c r="K5" s="4"/>
      <c r="L5" s="163" t="s">
        <v>276</v>
      </c>
      <c r="M5" s="163"/>
      <c r="N5" s="163"/>
      <c r="O5" s="164"/>
    </row>
    <row r="6" spans="5:15" ht="20.25" customHeight="1">
      <c r="E6" s="4"/>
      <c r="F6" s="4"/>
      <c r="G6" s="4"/>
      <c r="H6" s="4"/>
      <c r="I6" s="4"/>
      <c r="J6" s="24"/>
      <c r="K6" s="4"/>
      <c r="L6" s="163" t="s">
        <v>116</v>
      </c>
      <c r="M6" s="163"/>
      <c r="N6" s="163"/>
      <c r="O6" s="164"/>
    </row>
    <row r="7" spans="5:15" ht="18.75">
      <c r="E7" s="4"/>
      <c r="F7" s="4"/>
      <c r="G7" s="4"/>
      <c r="H7" s="4"/>
      <c r="I7" s="4"/>
      <c r="J7" s="4"/>
      <c r="K7" s="4"/>
      <c r="L7" s="163" t="s">
        <v>281</v>
      </c>
      <c r="M7" s="163"/>
      <c r="N7" s="163"/>
      <c r="O7" s="164"/>
    </row>
    <row r="8" spans="5:14" ht="18.75" hidden="1">
      <c r="E8" s="4"/>
      <c r="F8" s="4"/>
      <c r="G8" s="4"/>
      <c r="H8" s="4"/>
      <c r="I8" s="4"/>
      <c r="J8" s="4"/>
      <c r="K8" s="4"/>
      <c r="L8" s="67"/>
      <c r="M8" s="67"/>
      <c r="N8" s="67"/>
    </row>
    <row r="9" spans="5:13" ht="36.75" customHeight="1">
      <c r="E9" s="4"/>
      <c r="F9" s="312" t="s">
        <v>254</v>
      </c>
      <c r="G9" s="312"/>
      <c r="H9" s="312"/>
      <c r="I9" s="312"/>
      <c r="J9" s="312"/>
      <c r="K9" s="312"/>
      <c r="L9" s="4"/>
      <c r="M9" s="4"/>
    </row>
    <row r="10" spans="5:13" ht="18.75">
      <c r="E10" s="4"/>
      <c r="F10" s="4"/>
      <c r="G10" s="4"/>
      <c r="H10" s="4"/>
      <c r="I10" s="4"/>
      <c r="J10" s="4"/>
      <c r="K10" s="4"/>
      <c r="L10" s="4"/>
      <c r="M10" s="4"/>
    </row>
    <row r="11" spans="2:14" ht="27" customHeight="1">
      <c r="B11" s="310" t="s">
        <v>93</v>
      </c>
      <c r="C11" s="310" t="s">
        <v>94</v>
      </c>
      <c r="D11" s="79"/>
      <c r="E11" s="315" t="s">
        <v>125</v>
      </c>
      <c r="F11" s="316"/>
      <c r="G11" s="316"/>
      <c r="H11" s="316"/>
      <c r="I11" s="317"/>
      <c r="J11" s="315" t="s">
        <v>75</v>
      </c>
      <c r="K11" s="321" t="s">
        <v>11</v>
      </c>
      <c r="L11" s="313" t="s">
        <v>12</v>
      </c>
      <c r="M11" s="313" t="s">
        <v>76</v>
      </c>
      <c r="N11" s="2"/>
    </row>
    <row r="12" spans="2:14" ht="92.25" customHeight="1">
      <c r="B12" s="311"/>
      <c r="C12" s="311"/>
      <c r="D12" s="80" t="s">
        <v>124</v>
      </c>
      <c r="E12" s="318"/>
      <c r="F12" s="319"/>
      <c r="G12" s="319"/>
      <c r="H12" s="319"/>
      <c r="I12" s="320"/>
      <c r="J12" s="318"/>
      <c r="K12" s="321"/>
      <c r="L12" s="314"/>
      <c r="M12" s="314"/>
      <c r="N12" s="2"/>
    </row>
    <row r="13" spans="2:14" ht="21" customHeight="1">
      <c r="B13" s="130" t="s">
        <v>83</v>
      </c>
      <c r="C13" s="124"/>
      <c r="D13" s="125"/>
      <c r="E13" s="301" t="s">
        <v>53</v>
      </c>
      <c r="F13" s="302"/>
      <c r="G13" s="302"/>
      <c r="H13" s="302"/>
      <c r="I13" s="303"/>
      <c r="J13" s="128"/>
      <c r="K13" s="123">
        <f>SUM(K14:K17)</f>
        <v>328515</v>
      </c>
      <c r="L13" s="123">
        <f>SUM(L14:L17)</f>
        <v>498995</v>
      </c>
      <c r="M13" s="123">
        <f>SUM(M14:M17)</f>
        <v>795404</v>
      </c>
      <c r="N13" s="2"/>
    </row>
    <row r="14" spans="2:14" ht="111.75" customHeight="1">
      <c r="B14" s="78" t="s">
        <v>180</v>
      </c>
      <c r="C14" s="78" t="s">
        <v>123</v>
      </c>
      <c r="D14" s="21"/>
      <c r="E14" s="264" t="s">
        <v>237</v>
      </c>
      <c r="F14" s="265"/>
      <c r="G14" s="265"/>
      <c r="H14" s="265"/>
      <c r="I14" s="266"/>
      <c r="J14" s="17" t="s">
        <v>265</v>
      </c>
      <c r="K14" s="39">
        <v>296409</v>
      </c>
      <c r="L14" s="39">
        <v>447995</v>
      </c>
      <c r="M14" s="6">
        <f>L14+K14</f>
        <v>744404</v>
      </c>
      <c r="N14" s="2"/>
    </row>
    <row r="15" spans="2:14" ht="109.5" customHeight="1">
      <c r="B15" s="78" t="s">
        <v>180</v>
      </c>
      <c r="C15" s="78" t="s">
        <v>123</v>
      </c>
      <c r="D15" s="21"/>
      <c r="E15" s="264" t="s">
        <v>237</v>
      </c>
      <c r="F15" s="265"/>
      <c r="G15" s="265"/>
      <c r="H15" s="265"/>
      <c r="I15" s="266"/>
      <c r="J15" s="17" t="s">
        <v>283</v>
      </c>
      <c r="K15" s="39">
        <v>4106</v>
      </c>
      <c r="L15" s="39"/>
      <c r="M15" s="6"/>
      <c r="N15" s="2"/>
    </row>
    <row r="16" spans="2:14" ht="75.75" customHeight="1">
      <c r="B16" s="78" t="s">
        <v>180</v>
      </c>
      <c r="C16" s="78" t="s">
        <v>123</v>
      </c>
      <c r="D16" s="21"/>
      <c r="E16" s="264" t="s">
        <v>237</v>
      </c>
      <c r="F16" s="265"/>
      <c r="G16" s="265"/>
      <c r="H16" s="265"/>
      <c r="I16" s="266"/>
      <c r="J16" s="17" t="s">
        <v>282</v>
      </c>
      <c r="K16" s="39">
        <v>28000</v>
      </c>
      <c r="L16" s="39"/>
      <c r="M16" s="6"/>
      <c r="N16" s="2"/>
    </row>
    <row r="17" spans="2:14" ht="81" customHeight="1">
      <c r="B17" s="78" t="s">
        <v>180</v>
      </c>
      <c r="C17" s="78" t="s">
        <v>123</v>
      </c>
      <c r="D17" s="21"/>
      <c r="E17" s="264" t="s">
        <v>237</v>
      </c>
      <c r="F17" s="265"/>
      <c r="G17" s="265"/>
      <c r="H17" s="265"/>
      <c r="I17" s="266"/>
      <c r="J17" s="17" t="s">
        <v>267</v>
      </c>
      <c r="K17" s="39"/>
      <c r="L17" s="39">
        <v>51000</v>
      </c>
      <c r="M17" s="6">
        <f>L17+K17</f>
        <v>51000</v>
      </c>
      <c r="N17" s="2"/>
    </row>
    <row r="18" spans="2:14" ht="41.25" customHeight="1">
      <c r="B18" s="121" t="s">
        <v>132</v>
      </c>
      <c r="C18" s="126"/>
      <c r="D18" s="126"/>
      <c r="E18" s="301" t="s">
        <v>50</v>
      </c>
      <c r="F18" s="302"/>
      <c r="G18" s="302"/>
      <c r="H18" s="302"/>
      <c r="I18" s="303"/>
      <c r="J18" s="128"/>
      <c r="K18" s="123">
        <f>K19+K24+K29</f>
        <v>414676</v>
      </c>
      <c r="L18" s="123">
        <f>L19+L24+L29</f>
        <v>36000</v>
      </c>
      <c r="M18" s="123">
        <f>M19+M24+M29</f>
        <v>450676</v>
      </c>
      <c r="N18" s="2"/>
    </row>
    <row r="19" spans="2:18" ht="29.25" customHeight="1">
      <c r="B19" s="25" t="s">
        <v>181</v>
      </c>
      <c r="C19" s="25">
        <v>2000</v>
      </c>
      <c r="D19" s="23"/>
      <c r="E19" s="214" t="s">
        <v>36</v>
      </c>
      <c r="F19" s="215"/>
      <c r="G19" s="215"/>
      <c r="H19" s="215"/>
      <c r="I19" s="216"/>
      <c r="J19" s="10"/>
      <c r="K19" s="29">
        <f>SUM(K20:K21)</f>
        <v>197048</v>
      </c>
      <c r="L19" s="29">
        <f>SUM(L20:L21)</f>
        <v>36000</v>
      </c>
      <c r="M19" s="29">
        <f>SUM(M20:M21)</f>
        <v>233048</v>
      </c>
      <c r="N19" s="2"/>
      <c r="R19" t="s">
        <v>78</v>
      </c>
    </row>
    <row r="20" spans="2:14" ht="63.75" customHeight="1">
      <c r="B20" s="30" t="s">
        <v>133</v>
      </c>
      <c r="C20" s="30">
        <v>2010</v>
      </c>
      <c r="D20" s="21" t="s">
        <v>119</v>
      </c>
      <c r="E20" s="264" t="s">
        <v>86</v>
      </c>
      <c r="F20" s="265"/>
      <c r="G20" s="265"/>
      <c r="H20" s="265"/>
      <c r="I20" s="266"/>
      <c r="J20" s="17" t="s">
        <v>238</v>
      </c>
      <c r="K20" s="39">
        <v>128118</v>
      </c>
      <c r="L20" s="39"/>
      <c r="M20" s="8">
        <f>L20+K20</f>
        <v>128118</v>
      </c>
      <c r="N20" s="2"/>
    </row>
    <row r="21" spans="2:14" ht="128.25" customHeight="1">
      <c r="B21" s="78" t="s">
        <v>134</v>
      </c>
      <c r="C21" s="78">
        <v>2111</v>
      </c>
      <c r="D21" s="21" t="s">
        <v>120</v>
      </c>
      <c r="E21" s="220" t="s">
        <v>135</v>
      </c>
      <c r="F21" s="221"/>
      <c r="G21" s="221"/>
      <c r="H21" s="221"/>
      <c r="I21" s="222"/>
      <c r="J21" s="17" t="s">
        <v>238</v>
      </c>
      <c r="K21" s="39">
        <v>68930</v>
      </c>
      <c r="L21" s="39">
        <v>36000</v>
      </c>
      <c r="M21" s="8">
        <f>L21+K21</f>
        <v>104930</v>
      </c>
      <c r="N21" s="2"/>
    </row>
    <row r="22" spans="2:14" ht="50.25" customHeight="1">
      <c r="B22" s="78" t="s">
        <v>178</v>
      </c>
      <c r="C22" s="78" t="s">
        <v>123</v>
      </c>
      <c r="D22" s="21" t="s">
        <v>118</v>
      </c>
      <c r="E22" s="264" t="s">
        <v>237</v>
      </c>
      <c r="F22" s="265"/>
      <c r="G22" s="265"/>
      <c r="H22" s="265"/>
      <c r="I22" s="266"/>
      <c r="J22" s="36" t="s">
        <v>103</v>
      </c>
      <c r="K22" s="39">
        <v>167000</v>
      </c>
      <c r="L22" s="29"/>
      <c r="M22" s="8">
        <f>L22+K22</f>
        <v>167000</v>
      </c>
      <c r="N22" s="2"/>
    </row>
    <row r="23" spans="2:14" ht="47.25" customHeight="1">
      <c r="B23" s="78" t="s">
        <v>178</v>
      </c>
      <c r="C23" s="78" t="s">
        <v>123</v>
      </c>
      <c r="D23" s="21" t="s">
        <v>118</v>
      </c>
      <c r="E23" s="264" t="s">
        <v>237</v>
      </c>
      <c r="F23" s="265"/>
      <c r="G23" s="265"/>
      <c r="H23" s="265"/>
      <c r="I23" s="266"/>
      <c r="J23" s="77" t="s">
        <v>262</v>
      </c>
      <c r="K23" s="39">
        <v>80000</v>
      </c>
      <c r="L23" s="29"/>
      <c r="M23" s="8">
        <f>L23+K23</f>
        <v>80000</v>
      </c>
      <c r="N23" s="2"/>
    </row>
    <row r="24" spans="2:14" ht="50.25" customHeight="1">
      <c r="B24" s="25" t="s">
        <v>136</v>
      </c>
      <c r="C24" s="25">
        <v>3000</v>
      </c>
      <c r="D24" s="21"/>
      <c r="E24" s="214" t="s">
        <v>38</v>
      </c>
      <c r="F24" s="215"/>
      <c r="G24" s="215"/>
      <c r="H24" s="215"/>
      <c r="I24" s="216"/>
      <c r="J24" s="17"/>
      <c r="K24" s="29">
        <f>SUM(K25:K28)</f>
        <v>187628</v>
      </c>
      <c r="L24" s="29">
        <f>SUM(L25:L28)</f>
        <v>0</v>
      </c>
      <c r="M24" s="29">
        <f>SUM(M25:M28)</f>
        <v>187628</v>
      </c>
      <c r="N24" s="2"/>
    </row>
    <row r="25" spans="2:18" ht="42" customHeight="1">
      <c r="B25" s="30" t="s">
        <v>137</v>
      </c>
      <c r="C25" s="30">
        <v>3120</v>
      </c>
      <c r="D25" s="21"/>
      <c r="E25" s="264" t="s">
        <v>87</v>
      </c>
      <c r="F25" s="265"/>
      <c r="G25" s="265"/>
      <c r="H25" s="265"/>
      <c r="I25" s="266"/>
      <c r="J25" s="17"/>
      <c r="K25" s="119">
        <f>SUM(K26:K28)</f>
        <v>93814</v>
      </c>
      <c r="L25" s="119">
        <f>SUM(L26:L28)</f>
        <v>0</v>
      </c>
      <c r="M25" s="119">
        <f>SUM(M26:M28)</f>
        <v>93814</v>
      </c>
      <c r="N25" s="76"/>
      <c r="O25" s="76"/>
      <c r="P25" s="76"/>
      <c r="Q25" s="76"/>
      <c r="R25" s="2"/>
    </row>
    <row r="26" spans="2:18" ht="68.25" customHeight="1">
      <c r="B26" s="78" t="s">
        <v>139</v>
      </c>
      <c r="C26" s="78">
        <v>3121</v>
      </c>
      <c r="D26" s="21"/>
      <c r="E26" s="220" t="s">
        <v>138</v>
      </c>
      <c r="F26" s="221"/>
      <c r="G26" s="221"/>
      <c r="H26" s="221"/>
      <c r="I26" s="222"/>
      <c r="J26" s="17" t="s">
        <v>238</v>
      </c>
      <c r="K26" s="119">
        <v>38814</v>
      </c>
      <c r="L26" s="155"/>
      <c r="M26" s="8">
        <f>L26+K26</f>
        <v>38814</v>
      </c>
      <c r="N26" s="76"/>
      <c r="O26" s="76"/>
      <c r="P26" s="76"/>
      <c r="Q26" s="76"/>
      <c r="R26" s="2"/>
    </row>
    <row r="27" spans="2:18" ht="68.25" customHeight="1">
      <c r="B27" s="78" t="s">
        <v>139</v>
      </c>
      <c r="C27" s="78">
        <v>3121</v>
      </c>
      <c r="D27" s="21">
        <v>1040</v>
      </c>
      <c r="E27" s="220" t="s">
        <v>138</v>
      </c>
      <c r="F27" s="221"/>
      <c r="G27" s="221"/>
      <c r="H27" s="221"/>
      <c r="I27" s="222"/>
      <c r="J27" s="17" t="s">
        <v>264</v>
      </c>
      <c r="K27" s="39">
        <v>40000</v>
      </c>
      <c r="L27" s="120"/>
      <c r="M27" s="8">
        <f>L27+K27</f>
        <v>40000</v>
      </c>
      <c r="N27" s="76"/>
      <c r="O27" s="76"/>
      <c r="P27" s="76"/>
      <c r="Q27" s="76"/>
      <c r="R27" s="2"/>
    </row>
    <row r="28" spans="2:18" ht="103.5" customHeight="1">
      <c r="B28" s="30" t="s">
        <v>140</v>
      </c>
      <c r="C28" s="30">
        <v>3140</v>
      </c>
      <c r="D28" s="21"/>
      <c r="E28" s="264" t="s">
        <v>117</v>
      </c>
      <c r="F28" s="265"/>
      <c r="G28" s="265"/>
      <c r="H28" s="265"/>
      <c r="I28" s="266"/>
      <c r="J28" s="36" t="s">
        <v>103</v>
      </c>
      <c r="K28" s="39">
        <v>15000</v>
      </c>
      <c r="L28" s="120"/>
      <c r="M28" s="8">
        <f>L28+K28</f>
        <v>15000</v>
      </c>
      <c r="N28" s="76"/>
      <c r="O28" s="76"/>
      <c r="P28" s="76"/>
      <c r="Q28" s="76"/>
      <c r="R28" s="2"/>
    </row>
    <row r="29" spans="2:18" ht="45.75" customHeight="1">
      <c r="B29" s="25">
        <v>1015000</v>
      </c>
      <c r="C29" s="25">
        <v>5000</v>
      </c>
      <c r="D29" s="23"/>
      <c r="E29" s="214" t="s">
        <v>49</v>
      </c>
      <c r="F29" s="215"/>
      <c r="G29" s="215"/>
      <c r="H29" s="215"/>
      <c r="I29" s="216"/>
      <c r="J29" s="10"/>
      <c r="K29" s="118">
        <f>K30</f>
        <v>30000</v>
      </c>
      <c r="L29" s="118">
        <f>L30</f>
        <v>0</v>
      </c>
      <c r="M29" s="6">
        <f>L29+K29</f>
        <v>30000</v>
      </c>
      <c r="N29" s="76"/>
      <c r="O29" s="76"/>
      <c r="P29" s="76"/>
      <c r="Q29" s="76"/>
      <c r="R29" s="2"/>
    </row>
    <row r="30" spans="2:18" ht="75.75" customHeight="1">
      <c r="B30" s="30" t="s">
        <v>221</v>
      </c>
      <c r="C30" s="30">
        <v>5042</v>
      </c>
      <c r="D30" s="81" t="s">
        <v>122</v>
      </c>
      <c r="E30" s="264" t="s">
        <v>222</v>
      </c>
      <c r="F30" s="265"/>
      <c r="G30" s="265"/>
      <c r="H30" s="265"/>
      <c r="I30" s="266"/>
      <c r="J30" s="17" t="s">
        <v>104</v>
      </c>
      <c r="K30" s="39">
        <v>30000</v>
      </c>
      <c r="L30" s="118"/>
      <c r="M30" s="6">
        <f>L30+K30</f>
        <v>30000</v>
      </c>
      <c r="N30" s="76"/>
      <c r="O30" s="76"/>
      <c r="P30" s="76"/>
      <c r="Q30" s="76"/>
      <c r="R30" s="2"/>
    </row>
    <row r="31" spans="2:14" ht="52.5" customHeight="1">
      <c r="B31" s="121">
        <v>1000000</v>
      </c>
      <c r="C31" s="127"/>
      <c r="D31" s="127"/>
      <c r="E31" s="301" t="s">
        <v>66</v>
      </c>
      <c r="F31" s="302"/>
      <c r="G31" s="302"/>
      <c r="H31" s="302"/>
      <c r="I31" s="303"/>
      <c r="J31" s="128"/>
      <c r="K31" s="123">
        <f>K32+K34</f>
        <v>222030</v>
      </c>
      <c r="L31" s="123">
        <f>L32+L34</f>
        <v>108775</v>
      </c>
      <c r="M31" s="123">
        <f>M32+M34</f>
        <v>330805</v>
      </c>
      <c r="N31" s="2"/>
    </row>
    <row r="32" spans="2:14" ht="30.75" customHeight="1">
      <c r="B32" s="25">
        <v>1011000</v>
      </c>
      <c r="C32" s="25">
        <v>1000</v>
      </c>
      <c r="D32" s="23"/>
      <c r="E32" s="267" t="s">
        <v>29</v>
      </c>
      <c r="F32" s="268"/>
      <c r="G32" s="268"/>
      <c r="H32" s="268"/>
      <c r="I32" s="269"/>
      <c r="J32" s="10"/>
      <c r="K32" s="29">
        <f>SUM(K33:K33)</f>
        <v>202843</v>
      </c>
      <c r="L32" s="29">
        <f>SUM(L33:L33)</f>
        <v>108775</v>
      </c>
      <c r="M32" s="29">
        <f>SUM(M33:M33)</f>
        <v>311618</v>
      </c>
      <c r="N32" s="2"/>
    </row>
    <row r="33" spans="2:14" ht="118.5" customHeight="1">
      <c r="B33" s="30" t="s">
        <v>146</v>
      </c>
      <c r="C33" s="30">
        <v>1020</v>
      </c>
      <c r="D33" s="21" t="s">
        <v>121</v>
      </c>
      <c r="E33" s="264" t="s">
        <v>88</v>
      </c>
      <c r="F33" s="265"/>
      <c r="G33" s="265"/>
      <c r="H33" s="265"/>
      <c r="I33" s="266"/>
      <c r="J33" s="77" t="s">
        <v>115</v>
      </c>
      <c r="K33" s="66">
        <v>202843</v>
      </c>
      <c r="L33" s="39">
        <v>108775</v>
      </c>
      <c r="M33" s="8">
        <f>L33+K33</f>
        <v>311618</v>
      </c>
      <c r="N33" s="2"/>
    </row>
    <row r="34" spans="2:14" ht="47.25" customHeight="1">
      <c r="B34" s="25">
        <v>1013000</v>
      </c>
      <c r="C34" s="25">
        <v>3000</v>
      </c>
      <c r="D34" s="23"/>
      <c r="E34" s="322" t="s">
        <v>38</v>
      </c>
      <c r="F34" s="323"/>
      <c r="G34" s="323"/>
      <c r="H34" s="323"/>
      <c r="I34" s="324"/>
      <c r="J34" s="10"/>
      <c r="K34" s="90">
        <f>K35</f>
        <v>19187</v>
      </c>
      <c r="L34" s="90">
        <f>L35</f>
        <v>0</v>
      </c>
      <c r="M34" s="6">
        <f>L34+K34</f>
        <v>19187</v>
      </c>
      <c r="N34" s="2"/>
    </row>
    <row r="35" spans="2:14" ht="99" customHeight="1">
      <c r="B35" s="30" t="s">
        <v>192</v>
      </c>
      <c r="C35" s="30">
        <v>3140</v>
      </c>
      <c r="D35" s="21"/>
      <c r="E35" s="264" t="s">
        <v>96</v>
      </c>
      <c r="F35" s="265"/>
      <c r="G35" s="265"/>
      <c r="H35" s="265"/>
      <c r="I35" s="266"/>
      <c r="J35" s="36" t="s">
        <v>103</v>
      </c>
      <c r="K35" s="29">
        <v>19187</v>
      </c>
      <c r="L35" s="66"/>
      <c r="M35" s="6">
        <f>L35+K35</f>
        <v>19187</v>
      </c>
      <c r="N35" s="2"/>
    </row>
    <row r="36" spans="2:14" ht="66.75" customHeight="1">
      <c r="B36" s="121" t="s">
        <v>151</v>
      </c>
      <c r="C36" s="122"/>
      <c r="D36" s="122"/>
      <c r="E36" s="301" t="s">
        <v>152</v>
      </c>
      <c r="F36" s="302"/>
      <c r="G36" s="302"/>
      <c r="H36" s="302"/>
      <c r="I36" s="303"/>
      <c r="J36" s="129"/>
      <c r="K36" s="123">
        <f>K37+K38</f>
        <v>132015</v>
      </c>
      <c r="L36" s="123">
        <f>L37+L38</f>
        <v>0</v>
      </c>
      <c r="M36" s="123">
        <f>M37+M38</f>
        <v>132015</v>
      </c>
      <c r="N36" s="2"/>
    </row>
    <row r="37" spans="2:14" ht="50.25" customHeight="1" hidden="1">
      <c r="B37" s="58" t="s">
        <v>232</v>
      </c>
      <c r="C37" s="58"/>
      <c r="D37" s="21"/>
      <c r="E37" s="325"/>
      <c r="F37" s="326"/>
      <c r="G37" s="326"/>
      <c r="H37" s="326"/>
      <c r="I37" s="327"/>
      <c r="J37" s="17"/>
      <c r="K37" s="29"/>
      <c r="L37" s="66"/>
      <c r="M37" s="6"/>
      <c r="N37" s="2"/>
    </row>
    <row r="38" spans="2:14" ht="45" customHeight="1">
      <c r="B38" s="58" t="s">
        <v>153</v>
      </c>
      <c r="C38" s="63">
        <v>3000</v>
      </c>
      <c r="D38" s="21"/>
      <c r="E38" s="322" t="s">
        <v>38</v>
      </c>
      <c r="F38" s="323"/>
      <c r="G38" s="323"/>
      <c r="H38" s="323"/>
      <c r="I38" s="324"/>
      <c r="J38" s="17"/>
      <c r="K38" s="29">
        <f>SUM(K39:K44)</f>
        <v>132015</v>
      </c>
      <c r="L38" s="29">
        <f>SUM(L39:L44)</f>
        <v>0</v>
      </c>
      <c r="M38" s="29">
        <f>SUM(M39:M44)</f>
        <v>132015</v>
      </c>
      <c r="N38" s="2"/>
    </row>
    <row r="39" spans="2:14" ht="57.75" customHeight="1">
      <c r="B39" s="30" t="s">
        <v>225</v>
      </c>
      <c r="C39" s="78">
        <v>3033</v>
      </c>
      <c r="D39" s="21"/>
      <c r="E39" s="220" t="s">
        <v>226</v>
      </c>
      <c r="F39" s="221"/>
      <c r="G39" s="221"/>
      <c r="H39" s="221"/>
      <c r="I39" s="222"/>
      <c r="J39" s="17" t="s">
        <v>238</v>
      </c>
      <c r="K39" s="39">
        <v>30015</v>
      </c>
      <c r="L39" s="66"/>
      <c r="M39" s="8">
        <f aca="true" t="shared" si="0" ref="M39:M44">L39+K39</f>
        <v>30015</v>
      </c>
      <c r="N39" s="2"/>
    </row>
    <row r="40" spans="2:14" ht="57.75" customHeight="1">
      <c r="B40" s="30" t="s">
        <v>227</v>
      </c>
      <c r="C40" s="78">
        <v>3035</v>
      </c>
      <c r="D40" s="21"/>
      <c r="E40" s="220" t="s">
        <v>226</v>
      </c>
      <c r="F40" s="221"/>
      <c r="G40" s="221"/>
      <c r="H40" s="221"/>
      <c r="I40" s="222"/>
      <c r="J40" s="17" t="s">
        <v>238</v>
      </c>
      <c r="K40" s="39">
        <v>33000</v>
      </c>
      <c r="L40" s="66"/>
      <c r="M40" s="8">
        <f t="shared" si="0"/>
        <v>33000</v>
      </c>
      <c r="N40" s="2"/>
    </row>
    <row r="41" spans="2:14" ht="0.75" customHeight="1">
      <c r="B41" s="30" t="s">
        <v>168</v>
      </c>
      <c r="C41" s="37">
        <v>3104</v>
      </c>
      <c r="D41" s="21"/>
      <c r="E41" s="264" t="s">
        <v>90</v>
      </c>
      <c r="F41" s="265"/>
      <c r="G41" s="265"/>
      <c r="H41" s="265"/>
      <c r="I41" s="266"/>
      <c r="J41" s="17" t="s">
        <v>238</v>
      </c>
      <c r="K41" s="29"/>
      <c r="L41" s="66"/>
      <c r="M41" s="6">
        <f t="shared" si="0"/>
        <v>0</v>
      </c>
      <c r="N41" s="2"/>
    </row>
    <row r="42" spans="2:14" ht="57.75" customHeight="1" hidden="1">
      <c r="B42" s="30" t="s">
        <v>169</v>
      </c>
      <c r="C42" s="37">
        <v>3160</v>
      </c>
      <c r="D42" s="21"/>
      <c r="E42" s="264" t="s">
        <v>9</v>
      </c>
      <c r="F42" s="265"/>
      <c r="G42" s="265"/>
      <c r="H42" s="265"/>
      <c r="I42" s="266"/>
      <c r="J42" s="17" t="s">
        <v>238</v>
      </c>
      <c r="K42" s="29"/>
      <c r="L42" s="66"/>
      <c r="M42" s="6">
        <f t="shared" si="0"/>
        <v>0</v>
      </c>
      <c r="N42" s="2"/>
    </row>
    <row r="43" spans="2:14" ht="57.75" customHeight="1">
      <c r="B43" s="78" t="s">
        <v>228</v>
      </c>
      <c r="C43" s="64">
        <v>3242</v>
      </c>
      <c r="D43" s="21"/>
      <c r="E43" s="220" t="s">
        <v>231</v>
      </c>
      <c r="F43" s="221"/>
      <c r="G43" s="221"/>
      <c r="H43" s="221"/>
      <c r="I43" s="222"/>
      <c r="J43" s="17" t="s">
        <v>238</v>
      </c>
      <c r="K43" s="39">
        <v>32000</v>
      </c>
      <c r="L43" s="66"/>
      <c r="M43" s="8">
        <f t="shared" si="0"/>
        <v>32000</v>
      </c>
      <c r="N43" s="2"/>
    </row>
    <row r="44" spans="2:14" ht="57.75" customHeight="1">
      <c r="B44" s="78" t="s">
        <v>228</v>
      </c>
      <c r="C44" s="64">
        <v>3242</v>
      </c>
      <c r="D44" s="21"/>
      <c r="E44" s="220" t="s">
        <v>231</v>
      </c>
      <c r="F44" s="221"/>
      <c r="G44" s="221"/>
      <c r="H44" s="221"/>
      <c r="I44" s="222"/>
      <c r="J44" s="17" t="s">
        <v>266</v>
      </c>
      <c r="K44" s="39">
        <v>37000</v>
      </c>
      <c r="L44" s="66"/>
      <c r="M44" s="8">
        <f t="shared" si="0"/>
        <v>37000</v>
      </c>
      <c r="N44" s="2"/>
    </row>
    <row r="45" spans="2:14" ht="48.75" customHeight="1">
      <c r="B45" s="121">
        <v>3100000</v>
      </c>
      <c r="C45" s="121"/>
      <c r="D45" s="122"/>
      <c r="E45" s="301" t="s">
        <v>217</v>
      </c>
      <c r="F45" s="302"/>
      <c r="G45" s="302"/>
      <c r="H45" s="302"/>
      <c r="I45" s="303"/>
      <c r="J45" s="131"/>
      <c r="K45" s="123">
        <f>K46</f>
        <v>12500</v>
      </c>
      <c r="L45" s="123">
        <f>L46</f>
        <v>0</v>
      </c>
      <c r="M45" s="123">
        <f>M46</f>
        <v>12500</v>
      </c>
      <c r="N45" s="2"/>
    </row>
    <row r="46" spans="2:14" ht="30" customHeight="1">
      <c r="B46" s="25">
        <v>3110100</v>
      </c>
      <c r="C46" s="74" t="s">
        <v>85</v>
      </c>
      <c r="D46" s="21"/>
      <c r="E46" s="307" t="s">
        <v>99</v>
      </c>
      <c r="F46" s="308"/>
      <c r="G46" s="308"/>
      <c r="H46" s="308"/>
      <c r="I46" s="309"/>
      <c r="J46" s="17"/>
      <c r="K46" s="29">
        <f>SUM(K47:K47)</f>
        <v>12500</v>
      </c>
      <c r="L46" s="29">
        <f>SUM(L47:L47)</f>
        <v>0</v>
      </c>
      <c r="M46" s="29">
        <f>SUM(M47:M47)</f>
        <v>12500</v>
      </c>
      <c r="N46" s="2"/>
    </row>
    <row r="47" spans="2:14" ht="63.75" customHeight="1">
      <c r="B47" s="78">
        <v>3110180</v>
      </c>
      <c r="C47" s="78" t="s">
        <v>123</v>
      </c>
      <c r="D47" s="21"/>
      <c r="E47" s="220" t="s">
        <v>179</v>
      </c>
      <c r="F47" s="221"/>
      <c r="G47" s="221"/>
      <c r="H47" s="221"/>
      <c r="I47" s="222"/>
      <c r="J47" s="17" t="s">
        <v>279</v>
      </c>
      <c r="K47" s="39">
        <v>12500</v>
      </c>
      <c r="L47" s="66"/>
      <c r="M47" s="8">
        <f>L47+K47</f>
        <v>12500</v>
      </c>
      <c r="N47" s="2"/>
    </row>
    <row r="48" spans="2:14" ht="81.75" customHeight="1">
      <c r="B48" s="121">
        <v>3710000</v>
      </c>
      <c r="C48" s="121"/>
      <c r="D48" s="122"/>
      <c r="E48" s="301" t="s">
        <v>174</v>
      </c>
      <c r="F48" s="302"/>
      <c r="G48" s="302"/>
      <c r="H48" s="302"/>
      <c r="I48" s="303"/>
      <c r="J48" s="131"/>
      <c r="K48" s="123">
        <f>SUM(K49)</f>
        <v>87300</v>
      </c>
      <c r="L48" s="123">
        <f>SUM(L49)</f>
        <v>540000</v>
      </c>
      <c r="M48" s="123">
        <f>SUM(M49)</f>
        <v>627300</v>
      </c>
      <c r="N48" s="2"/>
    </row>
    <row r="49" spans="2:14" ht="30.75" customHeight="1">
      <c r="B49" s="25">
        <v>3719000</v>
      </c>
      <c r="C49" s="25">
        <v>9000</v>
      </c>
      <c r="D49" s="21"/>
      <c r="E49" s="214" t="s">
        <v>175</v>
      </c>
      <c r="F49" s="215"/>
      <c r="G49" s="215"/>
      <c r="H49" s="215"/>
      <c r="I49" s="216"/>
      <c r="J49" s="17"/>
      <c r="K49" s="29">
        <f>K50</f>
        <v>87300</v>
      </c>
      <c r="L49" s="29">
        <f>L50</f>
        <v>540000</v>
      </c>
      <c r="M49" s="29">
        <f>M50</f>
        <v>627300</v>
      </c>
      <c r="N49" s="2"/>
    </row>
    <row r="50" spans="2:14" ht="30.75" customHeight="1">
      <c r="B50" s="30">
        <v>3719770</v>
      </c>
      <c r="C50" s="30">
        <v>9770</v>
      </c>
      <c r="D50" s="21"/>
      <c r="E50" s="264" t="s">
        <v>255</v>
      </c>
      <c r="F50" s="265"/>
      <c r="G50" s="265"/>
      <c r="H50" s="265"/>
      <c r="I50" s="266"/>
      <c r="J50" s="17"/>
      <c r="K50" s="39">
        <v>87300</v>
      </c>
      <c r="L50" s="8">
        <v>540000</v>
      </c>
      <c r="M50" s="8">
        <f>L50+K50</f>
        <v>627300</v>
      </c>
      <c r="N50" s="2"/>
    </row>
    <row r="51" spans="2:14" ht="36" customHeight="1">
      <c r="B51" s="124"/>
      <c r="C51" s="124"/>
      <c r="D51" s="125"/>
      <c r="E51" s="304" t="s">
        <v>19</v>
      </c>
      <c r="F51" s="305"/>
      <c r="G51" s="305"/>
      <c r="H51" s="305"/>
      <c r="I51" s="306"/>
      <c r="J51" s="131"/>
      <c r="K51" s="130">
        <f>K48+K45+K36+K31+K18+K13</f>
        <v>1197036</v>
      </c>
      <c r="L51" s="130">
        <f>L48+L45+L36+L31+L18+L13</f>
        <v>1183770</v>
      </c>
      <c r="M51" s="130">
        <f>M48+M45+M36+M31+M18+M13</f>
        <v>2348700</v>
      </c>
      <c r="N51" s="2"/>
    </row>
    <row r="52" spans="5:14" ht="18.75">
      <c r="E52" s="13"/>
      <c r="F52" s="13"/>
      <c r="G52" s="13"/>
      <c r="H52" s="13"/>
      <c r="I52" s="13"/>
      <c r="J52" s="13"/>
      <c r="K52" s="13"/>
      <c r="L52" s="13"/>
      <c r="M52" s="13"/>
      <c r="N52" s="2"/>
    </row>
    <row r="53" spans="5:14" ht="18.75">
      <c r="E53" s="4"/>
      <c r="F53" s="4"/>
      <c r="G53" s="4"/>
      <c r="H53" s="4"/>
      <c r="I53" s="4"/>
      <c r="J53" s="4"/>
      <c r="K53" s="4"/>
      <c r="L53" s="13"/>
      <c r="M53" s="13"/>
      <c r="N53" s="2"/>
    </row>
    <row r="54" spans="2:14" ht="18.75">
      <c r="B54" s="9" t="s">
        <v>20</v>
      </c>
      <c r="C54" s="9"/>
      <c r="D54" s="9"/>
      <c r="E54" s="9"/>
      <c r="F54" s="9"/>
      <c r="G54" s="19"/>
      <c r="H54" s="19"/>
      <c r="I54" s="19"/>
      <c r="J54" s="19" t="s">
        <v>78</v>
      </c>
      <c r="K54" s="19"/>
      <c r="L54" s="4" t="s">
        <v>21</v>
      </c>
      <c r="M54" s="13"/>
      <c r="N54" s="2"/>
    </row>
    <row r="55" spans="5:14" ht="18.75">
      <c r="E55" s="2"/>
      <c r="F55" s="2"/>
      <c r="G55" s="44"/>
      <c r="H55" s="18"/>
      <c r="I55" s="2"/>
      <c r="J55" s="2"/>
      <c r="K55" s="2"/>
      <c r="L55" s="2"/>
      <c r="M55" s="2"/>
      <c r="N55" s="2"/>
    </row>
    <row r="56" spans="7:11" ht="18.75">
      <c r="G56" s="18"/>
      <c r="H56" s="18"/>
      <c r="I56" s="2"/>
      <c r="J56" s="2"/>
      <c r="K56" s="2"/>
    </row>
    <row r="57" spans="7:11" ht="18.75">
      <c r="G57" s="54"/>
      <c r="H57" s="44"/>
      <c r="I57" s="242"/>
      <c r="J57" s="242"/>
      <c r="K57" s="242"/>
    </row>
    <row r="58" spans="7:17" ht="18.75">
      <c r="G58" s="2"/>
      <c r="H58" s="2"/>
      <c r="I58" s="18"/>
      <c r="J58" s="18"/>
      <c r="K58" s="18"/>
      <c r="L58" s="245"/>
      <c r="M58" s="245"/>
      <c r="N58" s="245"/>
      <c r="O58" s="2"/>
      <c r="P58" s="2"/>
      <c r="Q58" s="2"/>
    </row>
    <row r="59" spans="7:17" ht="18.75">
      <c r="G59" s="2"/>
      <c r="H59" s="2"/>
      <c r="I59" s="44"/>
      <c r="J59" s="44"/>
      <c r="K59" s="44"/>
      <c r="L59" s="242"/>
      <c r="M59" s="242"/>
      <c r="N59" s="242"/>
      <c r="O59" s="2"/>
      <c r="P59" s="2"/>
      <c r="Q59" s="2"/>
    </row>
    <row r="60" spans="7:17" ht="12.75"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9:17" ht="12.75">
      <c r="I61" s="2"/>
      <c r="J61" s="2"/>
      <c r="K61" s="2"/>
      <c r="L61" s="2"/>
      <c r="M61" s="2"/>
      <c r="N61" s="2"/>
      <c r="O61" s="2"/>
      <c r="P61" s="2"/>
      <c r="Q61" s="2"/>
    </row>
    <row r="62" spans="9:17" ht="18.75">
      <c r="I62" s="19"/>
      <c r="J62" s="19"/>
      <c r="K62" s="245"/>
      <c r="L62" s="245"/>
      <c r="M62" s="245"/>
      <c r="N62" s="2"/>
      <c r="O62" s="2"/>
      <c r="P62" s="2"/>
      <c r="Q62" s="2"/>
    </row>
    <row r="63" spans="9:17" ht="12.75">
      <c r="I63" s="2"/>
      <c r="J63" s="2"/>
      <c r="K63" s="2"/>
      <c r="L63" s="2"/>
      <c r="M63" s="2"/>
      <c r="N63" s="2"/>
      <c r="O63" s="2"/>
      <c r="P63" s="2"/>
      <c r="Q63" s="2"/>
    </row>
    <row r="64" spans="9:17" ht="12.75">
      <c r="I64" s="2"/>
      <c r="J64" s="2"/>
      <c r="K64" s="2"/>
      <c r="L64" s="2"/>
      <c r="M64" s="2"/>
      <c r="N64" s="2"/>
      <c r="O64" s="2"/>
      <c r="P64" s="2"/>
      <c r="Q64" s="2"/>
    </row>
    <row r="65" spans="9:17" ht="12.75">
      <c r="I65" s="2"/>
      <c r="J65" s="2"/>
      <c r="K65" s="2"/>
      <c r="L65" s="2"/>
      <c r="M65" s="2"/>
      <c r="N65" s="2"/>
      <c r="O65" s="2"/>
      <c r="P65" s="2"/>
      <c r="Q65" s="2"/>
    </row>
    <row r="66" spans="9:17" ht="12.75">
      <c r="I66" s="2"/>
      <c r="J66" s="2"/>
      <c r="K66" s="2"/>
      <c r="L66" s="2"/>
      <c r="M66" s="2"/>
      <c r="N66" s="2"/>
      <c r="O66" s="2"/>
      <c r="P66" s="2"/>
      <c r="Q66" s="2"/>
    </row>
    <row r="67" spans="9:17" ht="12.75">
      <c r="I67" s="2"/>
      <c r="J67" s="2"/>
      <c r="K67" s="2"/>
      <c r="L67" s="2"/>
      <c r="M67" s="2"/>
      <c r="N67" s="2"/>
      <c r="O67" s="2"/>
      <c r="P67" s="2"/>
      <c r="Q67" s="2"/>
    </row>
    <row r="68" spans="9:17" ht="12.75">
      <c r="I68" s="2"/>
      <c r="J68" s="2"/>
      <c r="K68" s="2"/>
      <c r="L68" s="2"/>
      <c r="M68" s="2"/>
      <c r="N68" s="2"/>
      <c r="O68" s="2"/>
      <c r="P68" s="2"/>
      <c r="Q68" s="2"/>
    </row>
    <row r="69" spans="9:17" ht="12.75">
      <c r="I69" s="2"/>
      <c r="J69" s="2"/>
      <c r="K69" s="2"/>
      <c r="L69" s="2"/>
      <c r="M69" s="2"/>
      <c r="N69" s="2"/>
      <c r="O69" s="2"/>
      <c r="P69" s="2"/>
      <c r="Q69" s="2"/>
    </row>
  </sheetData>
  <sheetProtection/>
  <mergeCells count="51">
    <mergeCell ref="E23:I23"/>
    <mergeCell ref="E21:I21"/>
    <mergeCell ref="E38:I38"/>
    <mergeCell ref="E40:I40"/>
    <mergeCell ref="E36:I36"/>
    <mergeCell ref="E34:I34"/>
    <mergeCell ref="E37:I37"/>
    <mergeCell ref="L11:L12"/>
    <mergeCell ref="E20:I20"/>
    <mergeCell ref="E15:I15"/>
    <mergeCell ref="M11:M12"/>
    <mergeCell ref="E11:I12"/>
    <mergeCell ref="J11:J12"/>
    <mergeCell ref="K11:K12"/>
    <mergeCell ref="E16:I16"/>
    <mergeCell ref="F9:K9"/>
    <mergeCell ref="E31:I31"/>
    <mergeCell ref="E18:I18"/>
    <mergeCell ref="E13:I13"/>
    <mergeCell ref="E25:I25"/>
    <mergeCell ref="E24:I24"/>
    <mergeCell ref="E29:I29"/>
    <mergeCell ref="E30:I30"/>
    <mergeCell ref="E17:I17"/>
    <mergeCell ref="E14:I14"/>
    <mergeCell ref="B11:B12"/>
    <mergeCell ref="C11:C12"/>
    <mergeCell ref="E35:I35"/>
    <mergeCell ref="E26:I26"/>
    <mergeCell ref="E33:I33"/>
    <mergeCell ref="E28:I28"/>
    <mergeCell ref="E19:I19"/>
    <mergeCell ref="E32:I32"/>
    <mergeCell ref="E22:I22"/>
    <mergeCell ref="E27:I27"/>
    <mergeCell ref="K62:M62"/>
    <mergeCell ref="I57:K57"/>
    <mergeCell ref="L58:N58"/>
    <mergeCell ref="L59:N59"/>
    <mergeCell ref="E48:I48"/>
    <mergeCell ref="E49:I49"/>
    <mergeCell ref="E44:I44"/>
    <mergeCell ref="E39:I39"/>
    <mergeCell ref="E42:I42"/>
    <mergeCell ref="E45:I45"/>
    <mergeCell ref="E51:I51"/>
    <mergeCell ref="E46:I46"/>
    <mergeCell ref="E47:I47"/>
    <mergeCell ref="E50:I50"/>
    <mergeCell ref="E43:I43"/>
    <mergeCell ref="E41:I41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H23" sqref="H23:I23"/>
    </sheetView>
  </sheetViews>
  <sheetFormatPr defaultColWidth="9.00390625" defaultRowHeight="12.75"/>
  <cols>
    <col min="1" max="1" width="14.00390625" style="0" customWidth="1"/>
    <col min="3" max="3" width="40.25390625" style="0" customWidth="1"/>
    <col min="4" max="4" width="14.625" style="0" customWidth="1"/>
    <col min="6" max="6" width="13.125" style="0" customWidth="1"/>
    <col min="7" max="7" width="15.75390625" style="0" customWidth="1"/>
    <col min="8" max="8" width="10.875" style="0" customWidth="1"/>
  </cols>
  <sheetData>
    <row r="2" spans="5:9" ht="18.75">
      <c r="E2" t="s">
        <v>105</v>
      </c>
      <c r="F2" s="4" t="s">
        <v>60</v>
      </c>
      <c r="G2" s="4"/>
      <c r="H2" s="4"/>
      <c r="I2" s="4"/>
    </row>
    <row r="3" spans="6:8" ht="15.75">
      <c r="F3" s="67" t="s">
        <v>276</v>
      </c>
      <c r="G3" s="67"/>
      <c r="H3" s="67"/>
    </row>
    <row r="4" spans="6:8" ht="15.75">
      <c r="F4" s="67" t="s">
        <v>116</v>
      </c>
      <c r="G4" s="67"/>
      <c r="H4" s="67"/>
    </row>
    <row r="5" spans="6:8" ht="15.75">
      <c r="F5" s="67" t="s">
        <v>281</v>
      </c>
      <c r="G5" s="67"/>
      <c r="H5" s="67"/>
    </row>
    <row r="6" spans="6:9" ht="14.25" customHeight="1">
      <c r="F6" s="67"/>
      <c r="G6" s="67"/>
      <c r="H6" s="67"/>
      <c r="I6" s="4"/>
    </row>
    <row r="7" ht="12.75" hidden="1"/>
    <row r="8" spans="1:9" ht="18.75">
      <c r="A8" s="4"/>
      <c r="B8" s="338" t="s">
        <v>246</v>
      </c>
      <c r="C8" s="338"/>
      <c r="D8" s="338"/>
      <c r="E8" s="338"/>
      <c r="F8" s="338"/>
      <c r="G8" s="338"/>
      <c r="H8" s="4"/>
      <c r="I8" s="4"/>
    </row>
    <row r="9" spans="1:9" ht="18.75">
      <c r="A9" s="4"/>
      <c r="B9" s="4"/>
      <c r="C9" s="4"/>
      <c r="D9" s="4"/>
      <c r="E9" s="4"/>
      <c r="F9" s="4"/>
      <c r="G9" s="4"/>
      <c r="I9" s="4"/>
    </row>
    <row r="10" spans="1:9" ht="18.75">
      <c r="A10" s="328" t="s">
        <v>10</v>
      </c>
      <c r="B10" s="330" t="s">
        <v>106</v>
      </c>
      <c r="C10" s="331"/>
      <c r="D10" s="334" t="s">
        <v>19</v>
      </c>
      <c r="E10" s="330" t="s">
        <v>11</v>
      </c>
      <c r="F10" s="331"/>
      <c r="G10" s="243" t="s">
        <v>12</v>
      </c>
      <c r="H10" s="336"/>
      <c r="I10" s="244"/>
    </row>
    <row r="11" spans="1:9" ht="42" customHeight="1">
      <c r="A11" s="329"/>
      <c r="B11" s="332"/>
      <c r="C11" s="333"/>
      <c r="D11" s="335"/>
      <c r="E11" s="332"/>
      <c r="F11" s="333"/>
      <c r="G11" s="6" t="s">
        <v>19</v>
      </c>
      <c r="H11" s="234" t="s">
        <v>107</v>
      </c>
      <c r="I11" s="235"/>
    </row>
    <row r="12" spans="1:9" ht="34.5" customHeight="1">
      <c r="A12" s="6">
        <v>200000</v>
      </c>
      <c r="B12" s="6" t="s">
        <v>108</v>
      </c>
      <c r="C12" s="6"/>
      <c r="D12" s="144">
        <f>SUM(E12:G12)</f>
        <v>9701403.14</v>
      </c>
      <c r="E12" s="243">
        <f>E13</f>
        <v>6906356.43</v>
      </c>
      <c r="F12" s="244"/>
      <c r="G12" s="145">
        <f>G13</f>
        <v>2795046.71</v>
      </c>
      <c r="H12" s="243">
        <f>G12</f>
        <v>2795046.71</v>
      </c>
      <c r="I12" s="244"/>
    </row>
    <row r="13" spans="1:9" ht="49.5" customHeight="1">
      <c r="A13" s="6">
        <v>208000</v>
      </c>
      <c r="B13" s="214" t="s">
        <v>109</v>
      </c>
      <c r="C13" s="216"/>
      <c r="D13" s="144">
        <f>SUM(E13:G13)</f>
        <v>9701403.14</v>
      </c>
      <c r="E13" s="337">
        <f>SUM(E14:E15)</f>
        <v>6906356.43</v>
      </c>
      <c r="F13" s="235"/>
      <c r="G13" s="145">
        <f>SUM(G14:G15)</f>
        <v>2795046.71</v>
      </c>
      <c r="H13" s="243">
        <f>SUM(H14:I15)</f>
        <v>2795046.71</v>
      </c>
      <c r="I13" s="244"/>
    </row>
    <row r="14" spans="1:9" ht="18.75">
      <c r="A14" s="8">
        <v>208100</v>
      </c>
      <c r="B14" s="264" t="s">
        <v>110</v>
      </c>
      <c r="C14" s="266"/>
      <c r="D14" s="55">
        <f>SUM(E14:G14)</f>
        <v>9701403.139999999</v>
      </c>
      <c r="E14" s="225">
        <v>9298979.86</v>
      </c>
      <c r="F14" s="227"/>
      <c r="G14" s="146">
        <f>H14</f>
        <v>402423.28</v>
      </c>
      <c r="H14" s="339">
        <v>402423.28</v>
      </c>
      <c r="I14" s="340"/>
    </row>
    <row r="15" spans="1:9" ht="70.5" customHeight="1">
      <c r="A15" s="8">
        <v>208400</v>
      </c>
      <c r="B15" s="264" t="s">
        <v>111</v>
      </c>
      <c r="C15" s="266"/>
      <c r="D15" s="157">
        <f>E15+G15</f>
        <v>0</v>
      </c>
      <c r="E15" s="225">
        <v>-2392623.43</v>
      </c>
      <c r="F15" s="227"/>
      <c r="G15" s="147">
        <f>H15</f>
        <v>2392623.43</v>
      </c>
      <c r="H15" s="225">
        <v>2392623.43</v>
      </c>
      <c r="I15" s="227"/>
    </row>
    <row r="16" spans="1:9" ht="18.75">
      <c r="A16" s="6">
        <v>600000</v>
      </c>
      <c r="B16" s="6" t="s">
        <v>112</v>
      </c>
      <c r="C16" s="6"/>
      <c r="D16" s="55">
        <f>D17</f>
        <v>9701403.139999999</v>
      </c>
      <c r="E16" s="243">
        <f>E17</f>
        <v>6906356.43</v>
      </c>
      <c r="F16" s="244"/>
      <c r="G16" s="145">
        <f>G17</f>
        <v>2795046.71</v>
      </c>
      <c r="H16" s="243">
        <f>G16</f>
        <v>2795046.71</v>
      </c>
      <c r="I16" s="244"/>
    </row>
    <row r="17" spans="1:9" ht="18.75">
      <c r="A17" s="6">
        <v>602000</v>
      </c>
      <c r="B17" s="6" t="s">
        <v>113</v>
      </c>
      <c r="C17" s="6"/>
      <c r="D17" s="55">
        <f>D18</f>
        <v>9701403.139999999</v>
      </c>
      <c r="E17" s="243">
        <f>SUM(E18:F19)</f>
        <v>6906356.43</v>
      </c>
      <c r="F17" s="244"/>
      <c r="G17" s="145">
        <f>H17</f>
        <v>2795046.71</v>
      </c>
      <c r="H17" s="243">
        <f>SUM(H18:I19)</f>
        <v>2795046.71</v>
      </c>
      <c r="I17" s="244"/>
    </row>
    <row r="18" spans="1:9" ht="18.75">
      <c r="A18" s="8">
        <v>602100</v>
      </c>
      <c r="B18" s="264" t="s">
        <v>110</v>
      </c>
      <c r="C18" s="266"/>
      <c r="D18" s="55">
        <f>SUM(E18:G18)</f>
        <v>9701403.139999999</v>
      </c>
      <c r="E18" s="225">
        <v>9298979.86</v>
      </c>
      <c r="F18" s="227"/>
      <c r="G18" s="146">
        <f>H18</f>
        <v>402423.28</v>
      </c>
      <c r="H18" s="339">
        <v>402423.28</v>
      </c>
      <c r="I18" s="340"/>
    </row>
    <row r="19" spans="1:9" ht="61.5" customHeight="1">
      <c r="A19" s="8">
        <v>602400</v>
      </c>
      <c r="B19" s="264" t="s">
        <v>111</v>
      </c>
      <c r="C19" s="266"/>
      <c r="D19" s="55">
        <f>SUM(E19:G19)</f>
        <v>0</v>
      </c>
      <c r="E19" s="225">
        <v>-2392623.43</v>
      </c>
      <c r="F19" s="227"/>
      <c r="G19" s="8">
        <f>H19</f>
        <v>2392623.43</v>
      </c>
      <c r="H19" s="225">
        <v>2392623.43</v>
      </c>
      <c r="I19" s="227"/>
    </row>
    <row r="20" spans="1:8" ht="29.25" customHeight="1">
      <c r="A20" s="9" t="s">
        <v>20</v>
      </c>
      <c r="B20" s="9"/>
      <c r="C20" s="9"/>
      <c r="D20" s="9"/>
      <c r="E20" s="9"/>
      <c r="F20" s="9"/>
      <c r="G20" s="9"/>
      <c r="H20" s="9" t="s">
        <v>21</v>
      </c>
    </row>
    <row r="21" spans="1:9" ht="18.75">
      <c r="A21" s="4"/>
      <c r="B21" s="13"/>
      <c r="C21" s="242"/>
      <c r="D21" s="242"/>
      <c r="E21" s="242"/>
      <c r="F21" s="242"/>
      <c r="G21" s="4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</sheetData>
  <sheetProtection/>
  <mergeCells count="29">
    <mergeCell ref="C21:F21"/>
    <mergeCell ref="B18:C18"/>
    <mergeCell ref="E18:F18"/>
    <mergeCell ref="H18:I18"/>
    <mergeCell ref="B19:C19"/>
    <mergeCell ref="E19:F19"/>
    <mergeCell ref="H19:I19"/>
    <mergeCell ref="E16:F16"/>
    <mergeCell ref="H16:I16"/>
    <mergeCell ref="E17:F17"/>
    <mergeCell ref="H17:I17"/>
    <mergeCell ref="B14:C14"/>
    <mergeCell ref="E14:F14"/>
    <mergeCell ref="H14:I14"/>
    <mergeCell ref="B15:C15"/>
    <mergeCell ref="E15:F15"/>
    <mergeCell ref="H15:I15"/>
    <mergeCell ref="E12:F12"/>
    <mergeCell ref="H12:I12"/>
    <mergeCell ref="B13:C13"/>
    <mergeCell ref="E13:F13"/>
    <mergeCell ref="H13:I13"/>
    <mergeCell ref="B8:G8"/>
    <mergeCell ref="A10:A11"/>
    <mergeCell ref="B10:C11"/>
    <mergeCell ref="D10:D11"/>
    <mergeCell ref="E10:F11"/>
    <mergeCell ref="G10:I10"/>
    <mergeCell ref="H11:I11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E1:AA114"/>
  <sheetViews>
    <sheetView tabSelected="1" zoomScale="50" zoomScaleNormal="50" zoomScaleSheetLayoutView="50" zoomScalePageLayoutView="0" workbookViewId="0" topLeftCell="F57">
      <selection activeCell="J114" sqref="J114"/>
    </sheetView>
  </sheetViews>
  <sheetFormatPr defaultColWidth="9.00390625" defaultRowHeight="12.75"/>
  <cols>
    <col min="1" max="3" width="9.125" style="0" hidden="1" customWidth="1"/>
    <col min="4" max="4" width="0.12890625" style="0" hidden="1" customWidth="1"/>
    <col min="5" max="5" width="11.375" style="0" hidden="1" customWidth="1"/>
    <col min="6" max="6" width="22.75390625" style="0" customWidth="1"/>
    <col min="7" max="7" width="17.125" style="0" customWidth="1"/>
    <col min="10" max="10" width="64.375" style="0" customWidth="1"/>
    <col min="11" max="11" width="21.875" style="0" customWidth="1"/>
    <col min="12" max="12" width="21.25390625" style="0" customWidth="1"/>
    <col min="13" max="13" width="14.75390625" style="0" customWidth="1"/>
    <col min="14" max="14" width="16.00390625" style="0" customWidth="1"/>
    <col min="15" max="15" width="15.375" style="0" customWidth="1"/>
    <col min="16" max="16" width="16.125" style="0" customWidth="1"/>
    <col min="17" max="17" width="12.375" style="0" customWidth="1"/>
    <col min="18" max="18" width="12.75390625" style="0" customWidth="1"/>
    <col min="19" max="19" width="15.75390625" style="0" customWidth="1"/>
    <col min="20" max="20" width="20.00390625" style="0" customWidth="1"/>
    <col min="21" max="21" width="17.125" style="0" customWidth="1"/>
    <col min="22" max="22" width="17.00390625" style="0" customWidth="1"/>
  </cols>
  <sheetData>
    <row r="1" spans="5:22" ht="18.75"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4" t="s">
        <v>114</v>
      </c>
      <c r="U1" s="4"/>
      <c r="V1" s="4"/>
    </row>
    <row r="2" spans="5:22" ht="18.7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67" t="s">
        <v>276</v>
      </c>
      <c r="U2" s="67"/>
      <c r="V2" s="67"/>
    </row>
    <row r="3" spans="5:22" ht="18.75"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67" t="s">
        <v>116</v>
      </c>
      <c r="U3" s="67"/>
      <c r="V3" s="67"/>
    </row>
    <row r="4" spans="5:22" ht="18.75">
      <c r="E4" s="4"/>
      <c r="F4" s="4"/>
      <c r="G4" s="4"/>
      <c r="H4" s="4"/>
      <c r="I4" s="4"/>
      <c r="J4" s="4" t="s">
        <v>78</v>
      </c>
      <c r="K4" s="4"/>
      <c r="L4" s="4"/>
      <c r="M4" s="4"/>
      <c r="N4" s="4"/>
      <c r="O4" s="4"/>
      <c r="P4" s="4"/>
      <c r="Q4" s="4"/>
      <c r="R4" s="4"/>
      <c r="T4" s="67" t="s">
        <v>281</v>
      </c>
      <c r="U4" s="67"/>
      <c r="V4" s="67"/>
    </row>
    <row r="5" spans="5:22" ht="18.75">
      <c r="E5" s="4"/>
      <c r="F5" s="4"/>
      <c r="G5" s="4"/>
      <c r="H5" s="338" t="s">
        <v>247</v>
      </c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4"/>
    </row>
    <row r="6" spans="5:22" ht="12.75" customHeight="1"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5:22" ht="13.5" customHeight="1" hidden="1"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 t="s">
        <v>22</v>
      </c>
    </row>
    <row r="8" spans="5:22" ht="18.75" customHeight="1" hidden="1"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5:22" ht="26.25" customHeight="1">
      <c r="E9" s="334" t="s">
        <v>69</v>
      </c>
      <c r="F9" s="249" t="s">
        <v>80</v>
      </c>
      <c r="G9" s="249" t="s">
        <v>81</v>
      </c>
      <c r="H9" s="252" t="s">
        <v>218</v>
      </c>
      <c r="I9" s="253"/>
      <c r="J9" s="254"/>
      <c r="K9" s="234" t="s">
        <v>11</v>
      </c>
      <c r="L9" s="337"/>
      <c r="M9" s="337"/>
      <c r="N9" s="337"/>
      <c r="O9" s="235"/>
      <c r="P9" s="261" t="s">
        <v>12</v>
      </c>
      <c r="Q9" s="261"/>
      <c r="R9" s="261"/>
      <c r="S9" s="261"/>
      <c r="T9" s="261"/>
      <c r="U9" s="261"/>
      <c r="V9" s="358" t="s">
        <v>13</v>
      </c>
    </row>
    <row r="10" spans="5:22" ht="0.75" customHeight="1" hidden="1">
      <c r="E10" s="366"/>
      <c r="F10" s="250"/>
      <c r="G10" s="250"/>
      <c r="H10" s="255"/>
      <c r="I10" s="256"/>
      <c r="J10" s="257"/>
      <c r="K10" s="359" t="s">
        <v>19</v>
      </c>
      <c r="L10" s="89"/>
      <c r="M10" s="359" t="s">
        <v>23</v>
      </c>
      <c r="N10" s="359"/>
      <c r="O10" s="104"/>
      <c r="P10" s="360" t="s">
        <v>19</v>
      </c>
      <c r="Q10" s="363" t="s">
        <v>70</v>
      </c>
      <c r="R10" s="358" t="s">
        <v>23</v>
      </c>
      <c r="S10" s="358"/>
      <c r="T10" s="334" t="s">
        <v>72</v>
      </c>
      <c r="U10" s="5"/>
      <c r="V10" s="358"/>
    </row>
    <row r="11" spans="5:22" ht="72" customHeight="1" hidden="1">
      <c r="E11" s="366"/>
      <c r="F11" s="250"/>
      <c r="G11" s="250"/>
      <c r="H11" s="255"/>
      <c r="I11" s="256"/>
      <c r="J11" s="257"/>
      <c r="K11" s="359"/>
      <c r="L11" s="363" t="s">
        <v>70</v>
      </c>
      <c r="M11" s="367" t="s">
        <v>23</v>
      </c>
      <c r="N11" s="368"/>
      <c r="O11" s="364" t="s">
        <v>72</v>
      </c>
      <c r="P11" s="361"/>
      <c r="Q11" s="364"/>
      <c r="R11" s="371" t="s">
        <v>23</v>
      </c>
      <c r="S11" s="372"/>
      <c r="T11" s="366"/>
      <c r="U11" s="22" t="s">
        <v>23</v>
      </c>
      <c r="V11" s="358"/>
    </row>
    <row r="12" spans="5:22" ht="21.75" customHeight="1" hidden="1">
      <c r="E12" s="366"/>
      <c r="F12" s="250"/>
      <c r="G12" s="250"/>
      <c r="H12" s="255"/>
      <c r="I12" s="256"/>
      <c r="J12" s="257"/>
      <c r="K12" s="359"/>
      <c r="L12" s="364"/>
      <c r="M12" s="369"/>
      <c r="N12" s="370"/>
      <c r="O12" s="364"/>
      <c r="P12" s="361"/>
      <c r="Q12" s="364"/>
      <c r="R12" s="373"/>
      <c r="S12" s="374"/>
      <c r="T12" s="366"/>
      <c r="U12" s="330" t="s">
        <v>54</v>
      </c>
      <c r="V12" s="358"/>
    </row>
    <row r="13" spans="5:22" ht="58.5" customHeight="1">
      <c r="E13" s="335"/>
      <c r="F13" s="251"/>
      <c r="G13" s="251"/>
      <c r="H13" s="258"/>
      <c r="I13" s="259"/>
      <c r="J13" s="260"/>
      <c r="K13" s="359"/>
      <c r="L13" s="365"/>
      <c r="M13" s="105" t="s">
        <v>24</v>
      </c>
      <c r="N13" s="105" t="s">
        <v>25</v>
      </c>
      <c r="O13" s="365"/>
      <c r="P13" s="362"/>
      <c r="Q13" s="365"/>
      <c r="R13" s="10" t="s">
        <v>24</v>
      </c>
      <c r="S13" s="15" t="s">
        <v>25</v>
      </c>
      <c r="T13" s="335"/>
      <c r="U13" s="332"/>
      <c r="V13" s="358"/>
    </row>
    <row r="14" spans="5:22" ht="29.25" customHeight="1">
      <c r="E14" s="7" t="s">
        <v>62</v>
      </c>
      <c r="F14" s="98" t="s">
        <v>82</v>
      </c>
      <c r="G14" s="97"/>
      <c r="H14" s="236" t="s">
        <v>128</v>
      </c>
      <c r="I14" s="237"/>
      <c r="J14" s="238"/>
      <c r="K14" s="98">
        <f>K15+K17</f>
        <v>534215</v>
      </c>
      <c r="L14" s="98">
        <f aca="true" t="shared" si="0" ref="L14:U14">L15+L17</f>
        <v>534215</v>
      </c>
      <c r="M14" s="98">
        <f t="shared" si="0"/>
        <v>94263</v>
      </c>
      <c r="N14" s="98">
        <f t="shared" si="0"/>
        <v>10000</v>
      </c>
      <c r="O14" s="98">
        <f t="shared" si="0"/>
        <v>0</v>
      </c>
      <c r="P14" s="98">
        <f t="shared" si="0"/>
        <v>478995</v>
      </c>
      <c r="Q14" s="98">
        <f t="shared" si="0"/>
        <v>0</v>
      </c>
      <c r="R14" s="98">
        <f t="shared" si="0"/>
        <v>0</v>
      </c>
      <c r="S14" s="98">
        <f t="shared" si="0"/>
        <v>0</v>
      </c>
      <c r="T14" s="98">
        <f t="shared" si="0"/>
        <v>478995</v>
      </c>
      <c r="U14" s="98">
        <f t="shared" si="0"/>
        <v>478995</v>
      </c>
      <c r="V14" s="98">
        <f>P14+K14</f>
        <v>1013210</v>
      </c>
    </row>
    <row r="15" spans="5:23" ht="33.75" customHeight="1">
      <c r="E15" s="12" t="s">
        <v>26</v>
      </c>
      <c r="F15" s="74" t="s">
        <v>84</v>
      </c>
      <c r="G15" s="74" t="s">
        <v>85</v>
      </c>
      <c r="H15" s="239" t="s">
        <v>128</v>
      </c>
      <c r="I15" s="240"/>
      <c r="J15" s="241"/>
      <c r="K15" s="100">
        <f>K16</f>
        <v>125700</v>
      </c>
      <c r="L15" s="29">
        <f aca="true" t="shared" si="1" ref="L15:U15">L16</f>
        <v>125700</v>
      </c>
      <c r="M15" s="29">
        <f t="shared" si="1"/>
        <v>94263</v>
      </c>
      <c r="N15" s="29">
        <f t="shared" si="1"/>
        <v>10000</v>
      </c>
      <c r="O15" s="29">
        <f t="shared" si="1"/>
        <v>0</v>
      </c>
      <c r="P15" s="100">
        <f t="shared" si="1"/>
        <v>0</v>
      </c>
      <c r="Q15" s="29">
        <f t="shared" si="1"/>
        <v>0</v>
      </c>
      <c r="R15" s="29">
        <f t="shared" si="1"/>
        <v>0</v>
      </c>
      <c r="S15" s="29">
        <f t="shared" si="1"/>
        <v>0</v>
      </c>
      <c r="T15" s="29">
        <f t="shared" si="1"/>
        <v>0</v>
      </c>
      <c r="U15" s="29">
        <f t="shared" si="1"/>
        <v>0</v>
      </c>
      <c r="V15" s="98">
        <f aca="true" t="shared" si="2" ref="V15:V79">P15+K15</f>
        <v>125700</v>
      </c>
      <c r="W15" s="56"/>
    </row>
    <row r="16" spans="5:23" ht="62.25" customHeight="1">
      <c r="E16" s="16" t="s">
        <v>27</v>
      </c>
      <c r="F16" s="75" t="s">
        <v>129</v>
      </c>
      <c r="G16" s="75" t="s">
        <v>130</v>
      </c>
      <c r="H16" s="350" t="s">
        <v>177</v>
      </c>
      <c r="I16" s="351"/>
      <c r="J16" s="352"/>
      <c r="K16" s="101">
        <v>125700</v>
      </c>
      <c r="L16" s="39">
        <f>K16-O16</f>
        <v>125700</v>
      </c>
      <c r="M16" s="39">
        <v>94263</v>
      </c>
      <c r="N16" s="39">
        <v>10000</v>
      </c>
      <c r="O16" s="39"/>
      <c r="P16" s="101">
        <v>0</v>
      </c>
      <c r="Q16" s="39">
        <f>P16-T16</f>
        <v>0</v>
      </c>
      <c r="R16" s="39"/>
      <c r="S16" s="39"/>
      <c r="T16" s="39">
        <f>U16</f>
        <v>0</v>
      </c>
      <c r="U16" s="39"/>
      <c r="V16" s="98">
        <f t="shared" si="2"/>
        <v>125700</v>
      </c>
      <c r="W16" s="56"/>
    </row>
    <row r="17" spans="5:23" ht="27.75" customHeight="1">
      <c r="E17" s="16">
        <v>250404</v>
      </c>
      <c r="F17" s="78" t="s">
        <v>180</v>
      </c>
      <c r="G17" s="78" t="s">
        <v>123</v>
      </c>
      <c r="H17" s="220" t="s">
        <v>179</v>
      </c>
      <c r="I17" s="221"/>
      <c r="J17" s="222"/>
      <c r="K17" s="101">
        <v>408515</v>
      </c>
      <c r="L17" s="39">
        <f>K17-O17</f>
        <v>408515</v>
      </c>
      <c r="M17" s="39"/>
      <c r="N17" s="39"/>
      <c r="O17" s="39"/>
      <c r="P17" s="101">
        <v>478995</v>
      </c>
      <c r="Q17" s="39">
        <f>P17-T17</f>
        <v>0</v>
      </c>
      <c r="R17" s="39"/>
      <c r="S17" s="39"/>
      <c r="T17" s="39">
        <f>U17</f>
        <v>478995</v>
      </c>
      <c r="U17" s="39">
        <v>478995</v>
      </c>
      <c r="V17" s="98">
        <f t="shared" si="2"/>
        <v>887510</v>
      </c>
      <c r="W17" s="56"/>
    </row>
    <row r="18" spans="5:23" ht="34.5" customHeight="1">
      <c r="E18" s="6" t="s">
        <v>63</v>
      </c>
      <c r="F18" s="94" t="s">
        <v>131</v>
      </c>
      <c r="G18" s="84"/>
      <c r="H18" s="217" t="s">
        <v>127</v>
      </c>
      <c r="I18" s="218"/>
      <c r="J18" s="219"/>
      <c r="K18" s="85">
        <f>K19</f>
        <v>1739324.3</v>
      </c>
      <c r="L18" s="85">
        <f aca="true" t="shared" si="3" ref="L18:U18">L19</f>
        <v>1739324.3</v>
      </c>
      <c r="M18" s="85">
        <f t="shared" si="3"/>
        <v>28956</v>
      </c>
      <c r="N18" s="85">
        <f t="shared" si="3"/>
        <v>0</v>
      </c>
      <c r="O18" s="85">
        <f t="shared" si="3"/>
        <v>0</v>
      </c>
      <c r="P18" s="85">
        <f t="shared" si="3"/>
        <v>38000</v>
      </c>
      <c r="Q18" s="85">
        <f t="shared" si="3"/>
        <v>0</v>
      </c>
      <c r="R18" s="85">
        <f t="shared" si="3"/>
        <v>0</v>
      </c>
      <c r="S18" s="85">
        <f t="shared" si="3"/>
        <v>0</v>
      </c>
      <c r="T18" s="85">
        <f t="shared" si="3"/>
        <v>38000</v>
      </c>
      <c r="U18" s="85">
        <f t="shared" si="3"/>
        <v>38000</v>
      </c>
      <c r="V18" s="98">
        <f t="shared" si="2"/>
        <v>1777324.3</v>
      </c>
      <c r="W18" s="56"/>
    </row>
    <row r="19" spans="5:25" ht="25.5" customHeight="1">
      <c r="E19" s="6"/>
      <c r="F19" s="25" t="s">
        <v>132</v>
      </c>
      <c r="G19" s="26"/>
      <c r="H19" s="214" t="s">
        <v>127</v>
      </c>
      <c r="I19" s="215"/>
      <c r="J19" s="216"/>
      <c r="K19" s="100">
        <f>K20+K21+K24+K30</f>
        <v>1739324.3</v>
      </c>
      <c r="L19" s="29">
        <f aca="true" t="shared" si="4" ref="L19:V19">L20+L21+L24+L30</f>
        <v>1739324.3</v>
      </c>
      <c r="M19" s="29">
        <f t="shared" si="4"/>
        <v>28956</v>
      </c>
      <c r="N19" s="29">
        <f t="shared" si="4"/>
        <v>0</v>
      </c>
      <c r="O19" s="29">
        <f t="shared" si="4"/>
        <v>0</v>
      </c>
      <c r="P19" s="100">
        <f t="shared" si="4"/>
        <v>38000</v>
      </c>
      <c r="Q19" s="29">
        <f t="shared" si="4"/>
        <v>0</v>
      </c>
      <c r="R19" s="29">
        <f t="shared" si="4"/>
        <v>0</v>
      </c>
      <c r="S19" s="29">
        <f t="shared" si="4"/>
        <v>0</v>
      </c>
      <c r="T19" s="29">
        <f t="shared" si="4"/>
        <v>38000</v>
      </c>
      <c r="U19" s="29">
        <f t="shared" si="4"/>
        <v>38000</v>
      </c>
      <c r="V19" s="85">
        <f t="shared" si="4"/>
        <v>1777324.3</v>
      </c>
      <c r="W19" s="56"/>
      <c r="Y19" t="s">
        <v>78</v>
      </c>
    </row>
    <row r="20" spans="5:23" ht="30" customHeight="1">
      <c r="E20" s="6"/>
      <c r="F20" s="58" t="s">
        <v>178</v>
      </c>
      <c r="G20" s="58" t="s">
        <v>123</v>
      </c>
      <c r="H20" s="325" t="s">
        <v>179</v>
      </c>
      <c r="I20" s="326"/>
      <c r="J20" s="327"/>
      <c r="K20" s="100">
        <v>247000</v>
      </c>
      <c r="L20" s="39">
        <f>K20-O20</f>
        <v>247000</v>
      </c>
      <c r="M20" s="29"/>
      <c r="N20" s="29"/>
      <c r="O20" s="29"/>
      <c r="P20" s="100"/>
      <c r="Q20" s="29"/>
      <c r="R20" s="29"/>
      <c r="S20" s="29"/>
      <c r="T20" s="29"/>
      <c r="U20" s="29"/>
      <c r="V20" s="98">
        <f t="shared" si="2"/>
        <v>247000</v>
      </c>
      <c r="W20" s="56"/>
    </row>
    <row r="21" spans="5:23" ht="27" customHeight="1">
      <c r="E21" s="7" t="s">
        <v>35</v>
      </c>
      <c r="F21" s="25" t="s">
        <v>181</v>
      </c>
      <c r="G21" s="25">
        <v>2000</v>
      </c>
      <c r="H21" s="214" t="s">
        <v>36</v>
      </c>
      <c r="I21" s="215"/>
      <c r="J21" s="216"/>
      <c r="K21" s="100">
        <f>K23+K22</f>
        <v>1368510.3</v>
      </c>
      <c r="L21" s="29">
        <f aca="true" t="shared" si="5" ref="L21:V21">L23+L22</f>
        <v>1368510.3</v>
      </c>
      <c r="M21" s="29">
        <f t="shared" si="5"/>
        <v>0</v>
      </c>
      <c r="N21" s="29">
        <f t="shared" si="5"/>
        <v>0</v>
      </c>
      <c r="O21" s="29">
        <f t="shared" si="5"/>
        <v>0</v>
      </c>
      <c r="P21" s="100">
        <f t="shared" si="5"/>
        <v>38000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29">
        <f t="shared" si="5"/>
        <v>38000</v>
      </c>
      <c r="U21" s="29">
        <f t="shared" si="5"/>
        <v>38000</v>
      </c>
      <c r="V21" s="85">
        <f t="shared" si="5"/>
        <v>1406510.3</v>
      </c>
      <c r="W21" s="56"/>
    </row>
    <row r="22" spans="5:23" ht="24" customHeight="1">
      <c r="E22" s="35" t="s">
        <v>77</v>
      </c>
      <c r="F22" s="30" t="s">
        <v>133</v>
      </c>
      <c r="G22" s="30">
        <v>2010</v>
      </c>
      <c r="H22" s="246" t="s">
        <v>86</v>
      </c>
      <c r="I22" s="247"/>
      <c r="J22" s="248"/>
      <c r="K22" s="101">
        <v>650335.43</v>
      </c>
      <c r="L22" s="39">
        <f>K22-O22</f>
        <v>650335.43</v>
      </c>
      <c r="M22" s="39"/>
      <c r="N22" s="39"/>
      <c r="O22" s="39"/>
      <c r="P22" s="101">
        <v>2000</v>
      </c>
      <c r="Q22" s="39">
        <f>P22-T22</f>
        <v>0</v>
      </c>
      <c r="R22" s="39"/>
      <c r="S22" s="39"/>
      <c r="T22" s="39">
        <v>2000</v>
      </c>
      <c r="U22" s="39">
        <v>2000</v>
      </c>
      <c r="V22" s="98">
        <f t="shared" si="2"/>
        <v>652335.43</v>
      </c>
      <c r="W22" s="56"/>
    </row>
    <row r="23" spans="5:23" ht="52.5" customHeight="1">
      <c r="E23" s="11" t="s">
        <v>65</v>
      </c>
      <c r="F23" s="78" t="s">
        <v>134</v>
      </c>
      <c r="G23" s="78">
        <v>2111</v>
      </c>
      <c r="H23" s="220" t="s">
        <v>135</v>
      </c>
      <c r="I23" s="221"/>
      <c r="J23" s="222"/>
      <c r="K23" s="101">
        <v>718174.87</v>
      </c>
      <c r="L23" s="39">
        <f>K23-O23</f>
        <v>718174.87</v>
      </c>
      <c r="M23" s="39"/>
      <c r="N23" s="39"/>
      <c r="O23" s="39"/>
      <c r="P23" s="101">
        <f>T23</f>
        <v>36000</v>
      </c>
      <c r="Q23" s="39">
        <f>P23-T23</f>
        <v>0</v>
      </c>
      <c r="R23" s="39"/>
      <c r="S23" s="39"/>
      <c r="T23" s="39">
        <f>U23</f>
        <v>36000</v>
      </c>
      <c r="U23" s="39">
        <v>36000</v>
      </c>
      <c r="V23" s="98">
        <f t="shared" si="2"/>
        <v>754174.87</v>
      </c>
      <c r="W23" s="56"/>
    </row>
    <row r="24" spans="5:23" ht="23.25" customHeight="1">
      <c r="E24" s="6" t="s">
        <v>37</v>
      </c>
      <c r="F24" s="25" t="s">
        <v>136</v>
      </c>
      <c r="G24" s="25">
        <v>3000</v>
      </c>
      <c r="H24" s="214" t="s">
        <v>38</v>
      </c>
      <c r="I24" s="215"/>
      <c r="J24" s="216"/>
      <c r="K24" s="100">
        <f>K25+K27+K29</f>
        <v>93814</v>
      </c>
      <c r="L24" s="29">
        <f aca="true" t="shared" si="6" ref="L24:V24">L25+L27+L29</f>
        <v>93814</v>
      </c>
      <c r="M24" s="29">
        <f t="shared" si="6"/>
        <v>28956</v>
      </c>
      <c r="N24" s="29">
        <f t="shared" si="6"/>
        <v>0</v>
      </c>
      <c r="O24" s="29">
        <f t="shared" si="6"/>
        <v>0</v>
      </c>
      <c r="P24" s="100">
        <f t="shared" si="6"/>
        <v>0</v>
      </c>
      <c r="Q24" s="29">
        <f t="shared" si="6"/>
        <v>0</v>
      </c>
      <c r="R24" s="29">
        <f t="shared" si="6"/>
        <v>0</v>
      </c>
      <c r="S24" s="29">
        <f t="shared" si="6"/>
        <v>0</v>
      </c>
      <c r="T24" s="29">
        <f t="shared" si="6"/>
        <v>0</v>
      </c>
      <c r="U24" s="29">
        <f t="shared" si="6"/>
        <v>0</v>
      </c>
      <c r="V24" s="85">
        <f t="shared" si="6"/>
        <v>93814</v>
      </c>
      <c r="W24" s="56"/>
    </row>
    <row r="25" spans="5:23" ht="36.75" customHeight="1">
      <c r="E25" s="6"/>
      <c r="F25" s="25" t="s">
        <v>137</v>
      </c>
      <c r="G25" s="25">
        <v>3120</v>
      </c>
      <c r="H25" s="214" t="s">
        <v>87</v>
      </c>
      <c r="I25" s="215"/>
      <c r="J25" s="216"/>
      <c r="K25" s="100">
        <f>K26</f>
        <v>78814</v>
      </c>
      <c r="L25" s="29">
        <f aca="true" t="shared" si="7" ref="L25:U25">L26</f>
        <v>78814</v>
      </c>
      <c r="M25" s="29">
        <f t="shared" si="7"/>
        <v>28956</v>
      </c>
      <c r="N25" s="29">
        <f t="shared" si="7"/>
        <v>0</v>
      </c>
      <c r="O25" s="29">
        <f t="shared" si="7"/>
        <v>0</v>
      </c>
      <c r="P25" s="100">
        <f t="shared" si="7"/>
        <v>0</v>
      </c>
      <c r="Q25" s="29">
        <f t="shared" si="7"/>
        <v>0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0</v>
      </c>
      <c r="V25" s="98">
        <f t="shared" si="2"/>
        <v>78814</v>
      </c>
      <c r="W25" s="56"/>
    </row>
    <row r="26" spans="5:23" ht="50.25" customHeight="1">
      <c r="E26" s="8" t="s">
        <v>47</v>
      </c>
      <c r="F26" s="78" t="s">
        <v>139</v>
      </c>
      <c r="G26" s="78">
        <v>3121</v>
      </c>
      <c r="H26" s="220" t="s">
        <v>138</v>
      </c>
      <c r="I26" s="221"/>
      <c r="J26" s="222"/>
      <c r="K26" s="101">
        <v>78814</v>
      </c>
      <c r="L26" s="39">
        <f aca="true" t="shared" si="8" ref="L26:L31">K26-O26</f>
        <v>78814</v>
      </c>
      <c r="M26" s="39">
        <v>28956</v>
      </c>
      <c r="N26" s="39"/>
      <c r="O26" s="39"/>
      <c r="P26" s="101"/>
      <c r="Q26" s="39">
        <f>P26-T26</f>
        <v>0</v>
      </c>
      <c r="R26" s="39"/>
      <c r="S26" s="39"/>
      <c r="T26" s="39"/>
      <c r="U26" s="39"/>
      <c r="V26" s="98">
        <f t="shared" si="2"/>
        <v>78814</v>
      </c>
      <c r="W26" s="56"/>
    </row>
    <row r="27" spans="5:23" ht="79.5" customHeight="1">
      <c r="E27" s="7" t="s">
        <v>100</v>
      </c>
      <c r="F27" s="25" t="s">
        <v>140</v>
      </c>
      <c r="G27" s="25">
        <v>3140</v>
      </c>
      <c r="H27" s="214" t="s">
        <v>117</v>
      </c>
      <c r="I27" s="215"/>
      <c r="J27" s="216"/>
      <c r="K27" s="100">
        <v>15000</v>
      </c>
      <c r="L27" s="29">
        <f t="shared" si="8"/>
        <v>15000</v>
      </c>
      <c r="M27" s="29">
        <f aca="true" t="shared" si="9" ref="M27:U27">M31</f>
        <v>0</v>
      </c>
      <c r="N27" s="29">
        <f t="shared" si="9"/>
        <v>0</v>
      </c>
      <c r="O27" s="29">
        <f t="shared" si="9"/>
        <v>0</v>
      </c>
      <c r="P27" s="100">
        <f t="shared" si="9"/>
        <v>0</v>
      </c>
      <c r="Q27" s="29">
        <f t="shared" si="9"/>
        <v>0</v>
      </c>
      <c r="R27" s="29">
        <f t="shared" si="9"/>
        <v>0</v>
      </c>
      <c r="S27" s="29">
        <f t="shared" si="9"/>
        <v>0</v>
      </c>
      <c r="T27" s="29">
        <f t="shared" si="9"/>
        <v>0</v>
      </c>
      <c r="U27" s="29">
        <f t="shared" si="9"/>
        <v>0</v>
      </c>
      <c r="V27" s="98">
        <f t="shared" si="2"/>
        <v>15000</v>
      </c>
      <c r="W27" s="56"/>
    </row>
    <row r="28" spans="5:23" ht="4.5" customHeight="1" hidden="1">
      <c r="E28" s="7"/>
      <c r="F28" s="25" t="s">
        <v>242</v>
      </c>
      <c r="G28" s="25">
        <v>3240</v>
      </c>
      <c r="H28" s="325" t="s">
        <v>240</v>
      </c>
      <c r="I28" s="326"/>
      <c r="J28" s="327"/>
      <c r="K28" s="100">
        <f>K29</f>
        <v>0</v>
      </c>
      <c r="L28" s="29">
        <f t="shared" si="8"/>
        <v>0</v>
      </c>
      <c r="M28" s="29">
        <f aca="true" t="shared" si="10" ref="M28:V28">M29</f>
        <v>0</v>
      </c>
      <c r="N28" s="29">
        <f t="shared" si="10"/>
        <v>0</v>
      </c>
      <c r="O28" s="29">
        <f t="shared" si="10"/>
        <v>0</v>
      </c>
      <c r="P28" s="100">
        <f t="shared" si="10"/>
        <v>0</v>
      </c>
      <c r="Q28" s="29">
        <f t="shared" si="10"/>
        <v>0</v>
      </c>
      <c r="R28" s="29">
        <f t="shared" si="10"/>
        <v>0</v>
      </c>
      <c r="S28" s="29">
        <f t="shared" si="10"/>
        <v>0</v>
      </c>
      <c r="T28" s="29">
        <f t="shared" si="10"/>
        <v>0</v>
      </c>
      <c r="U28" s="29">
        <f t="shared" si="10"/>
        <v>0</v>
      </c>
      <c r="V28" s="85">
        <f t="shared" si="10"/>
        <v>0</v>
      </c>
      <c r="W28" s="56"/>
    </row>
    <row r="29" spans="5:23" ht="51" customHeight="1" hidden="1">
      <c r="E29" s="7"/>
      <c r="F29" s="25" t="s">
        <v>239</v>
      </c>
      <c r="G29" s="25">
        <v>3242</v>
      </c>
      <c r="H29" s="325" t="s">
        <v>231</v>
      </c>
      <c r="I29" s="326"/>
      <c r="J29" s="327"/>
      <c r="K29" s="100"/>
      <c r="L29" s="29">
        <f t="shared" si="8"/>
        <v>0</v>
      </c>
      <c r="M29" s="29"/>
      <c r="N29" s="29"/>
      <c r="O29" s="29"/>
      <c r="P29" s="100"/>
      <c r="Q29" s="29"/>
      <c r="R29" s="29"/>
      <c r="S29" s="29"/>
      <c r="T29" s="29"/>
      <c r="U29" s="29"/>
      <c r="V29" s="98">
        <f t="shared" si="2"/>
        <v>0</v>
      </c>
      <c r="W29" s="56"/>
    </row>
    <row r="30" spans="5:23" ht="36" customHeight="1">
      <c r="E30" s="7"/>
      <c r="F30" s="25" t="s">
        <v>236</v>
      </c>
      <c r="G30" s="25">
        <v>5040</v>
      </c>
      <c r="H30" s="214" t="s">
        <v>235</v>
      </c>
      <c r="I30" s="215"/>
      <c r="J30" s="216"/>
      <c r="K30" s="100">
        <v>30000</v>
      </c>
      <c r="L30" s="29">
        <f t="shared" si="8"/>
        <v>30000</v>
      </c>
      <c r="M30" s="29">
        <f aca="true" t="shared" si="11" ref="M30:U30">M31</f>
        <v>0</v>
      </c>
      <c r="N30" s="29">
        <f t="shared" si="11"/>
        <v>0</v>
      </c>
      <c r="O30" s="29">
        <f t="shared" si="11"/>
        <v>0</v>
      </c>
      <c r="P30" s="100">
        <f t="shared" si="11"/>
        <v>0</v>
      </c>
      <c r="Q30" s="29">
        <f t="shared" si="11"/>
        <v>0</v>
      </c>
      <c r="R30" s="29">
        <f t="shared" si="11"/>
        <v>0</v>
      </c>
      <c r="S30" s="29">
        <f t="shared" si="11"/>
        <v>0</v>
      </c>
      <c r="T30" s="29">
        <f t="shared" si="11"/>
        <v>0</v>
      </c>
      <c r="U30" s="29">
        <f t="shared" si="11"/>
        <v>0</v>
      </c>
      <c r="V30" s="98">
        <f t="shared" si="2"/>
        <v>30000</v>
      </c>
      <c r="W30" s="56"/>
    </row>
    <row r="31" spans="5:23" ht="46.5" customHeight="1">
      <c r="E31" s="11">
        <v>130205</v>
      </c>
      <c r="F31" s="30" t="s">
        <v>221</v>
      </c>
      <c r="G31" s="30">
        <v>5042</v>
      </c>
      <c r="H31" s="264" t="s">
        <v>222</v>
      </c>
      <c r="I31" s="265"/>
      <c r="J31" s="266"/>
      <c r="K31" s="101">
        <v>30000</v>
      </c>
      <c r="L31" s="39">
        <f t="shared" si="8"/>
        <v>30000</v>
      </c>
      <c r="M31" s="39"/>
      <c r="N31" s="39"/>
      <c r="O31" s="39"/>
      <c r="P31" s="101"/>
      <c r="Q31" s="39">
        <f>P31-T31</f>
        <v>0</v>
      </c>
      <c r="R31" s="39"/>
      <c r="S31" s="39"/>
      <c r="T31" s="39"/>
      <c r="U31" s="39"/>
      <c r="V31" s="98">
        <f t="shared" si="2"/>
        <v>30000</v>
      </c>
      <c r="W31" s="56"/>
    </row>
    <row r="32" spans="5:23" ht="1.5" customHeight="1">
      <c r="E32" s="11"/>
      <c r="F32" s="73"/>
      <c r="G32" s="30"/>
      <c r="H32" s="91"/>
      <c r="I32" s="92"/>
      <c r="J32" s="93"/>
      <c r="K32" s="101"/>
      <c r="L32" s="39"/>
      <c r="M32" s="39"/>
      <c r="N32" s="39"/>
      <c r="O32" s="39"/>
      <c r="P32" s="101"/>
      <c r="Q32" s="39"/>
      <c r="R32" s="39"/>
      <c r="S32" s="39"/>
      <c r="T32" s="39"/>
      <c r="U32" s="39"/>
      <c r="V32" s="98">
        <f t="shared" si="2"/>
        <v>0</v>
      </c>
      <c r="W32" s="56"/>
    </row>
    <row r="33" spans="5:23" ht="43.5" customHeight="1">
      <c r="E33" s="11"/>
      <c r="F33" s="94" t="s">
        <v>142</v>
      </c>
      <c r="G33" s="106"/>
      <c r="H33" s="217" t="s">
        <v>141</v>
      </c>
      <c r="I33" s="218"/>
      <c r="J33" s="219"/>
      <c r="K33" s="96">
        <f aca="true" t="shared" si="12" ref="K33:U33">K34</f>
        <v>1801024.13</v>
      </c>
      <c r="L33" s="96">
        <f t="shared" si="12"/>
        <v>1801024.13</v>
      </c>
      <c r="M33" s="96">
        <f t="shared" si="12"/>
        <v>-617921</v>
      </c>
      <c r="N33" s="96">
        <f t="shared" si="12"/>
        <v>1700000</v>
      </c>
      <c r="O33" s="96">
        <f t="shared" si="12"/>
        <v>0</v>
      </c>
      <c r="P33" s="96">
        <f t="shared" si="12"/>
        <v>2302243.71</v>
      </c>
      <c r="Q33" s="96">
        <f t="shared" si="12"/>
        <v>0</v>
      </c>
      <c r="R33" s="96">
        <f t="shared" si="12"/>
        <v>0</v>
      </c>
      <c r="S33" s="96">
        <f t="shared" si="12"/>
        <v>0</v>
      </c>
      <c r="T33" s="96">
        <f t="shared" si="12"/>
        <v>2302243.71</v>
      </c>
      <c r="U33" s="96">
        <f t="shared" si="12"/>
        <v>2302243.71</v>
      </c>
      <c r="V33" s="98">
        <f t="shared" si="2"/>
        <v>4103267.84</v>
      </c>
      <c r="W33" s="56"/>
    </row>
    <row r="34" spans="5:23" ht="45.75" customHeight="1">
      <c r="E34" s="7">
        <v>10</v>
      </c>
      <c r="F34" s="25" t="s">
        <v>143</v>
      </c>
      <c r="G34" s="25"/>
      <c r="H34" s="214" t="s">
        <v>144</v>
      </c>
      <c r="I34" s="215"/>
      <c r="J34" s="216"/>
      <c r="K34" s="100">
        <f>K35+K39+K44+K42</f>
        <v>1801024.13</v>
      </c>
      <c r="L34" s="29">
        <f aca="true" t="shared" si="13" ref="L34:V34">L35+L39+L44+L42</f>
        <v>1801024.13</v>
      </c>
      <c r="M34" s="29">
        <f t="shared" si="13"/>
        <v>-617921</v>
      </c>
      <c r="N34" s="29">
        <f t="shared" si="13"/>
        <v>1700000</v>
      </c>
      <c r="O34" s="29">
        <f t="shared" si="13"/>
        <v>0</v>
      </c>
      <c r="P34" s="100">
        <f t="shared" si="13"/>
        <v>2302243.71</v>
      </c>
      <c r="Q34" s="29">
        <f t="shared" si="13"/>
        <v>0</v>
      </c>
      <c r="R34" s="29">
        <f t="shared" si="13"/>
        <v>0</v>
      </c>
      <c r="S34" s="29">
        <f t="shared" si="13"/>
        <v>0</v>
      </c>
      <c r="T34" s="29">
        <f t="shared" si="13"/>
        <v>2302243.71</v>
      </c>
      <c r="U34" s="29">
        <f t="shared" si="13"/>
        <v>2302243.71</v>
      </c>
      <c r="V34" s="85">
        <f t="shared" si="13"/>
        <v>4103267.84</v>
      </c>
      <c r="W34" s="56"/>
    </row>
    <row r="35" spans="5:23" ht="32.25" customHeight="1">
      <c r="E35" s="6" t="s">
        <v>28</v>
      </c>
      <c r="F35" s="25" t="s">
        <v>145</v>
      </c>
      <c r="G35" s="25">
        <v>1000</v>
      </c>
      <c r="H35" s="267" t="s">
        <v>29</v>
      </c>
      <c r="I35" s="268"/>
      <c r="J35" s="269"/>
      <c r="K35" s="100">
        <f>SUM(K36:K43)</f>
        <v>1801024.13</v>
      </c>
      <c r="L35" s="29">
        <f aca="true" t="shared" si="14" ref="L35:V35">SUM(L36:L43)</f>
        <v>1801024.13</v>
      </c>
      <c r="M35" s="29">
        <f t="shared" si="14"/>
        <v>-617921</v>
      </c>
      <c r="N35" s="29">
        <f t="shared" si="14"/>
        <v>1700000</v>
      </c>
      <c r="O35" s="29">
        <f t="shared" si="14"/>
        <v>0</v>
      </c>
      <c r="P35" s="100">
        <f t="shared" si="14"/>
        <v>2302243.71</v>
      </c>
      <c r="Q35" s="29">
        <f t="shared" si="14"/>
        <v>0</v>
      </c>
      <c r="R35" s="29">
        <f t="shared" si="14"/>
        <v>0</v>
      </c>
      <c r="S35" s="29">
        <f t="shared" si="14"/>
        <v>0</v>
      </c>
      <c r="T35" s="29">
        <f t="shared" si="14"/>
        <v>2302243.71</v>
      </c>
      <c r="U35" s="29">
        <f t="shared" si="14"/>
        <v>2302243.71</v>
      </c>
      <c r="V35" s="85">
        <f t="shared" si="14"/>
        <v>4103267.84</v>
      </c>
      <c r="W35" s="56"/>
    </row>
    <row r="36" spans="5:25" ht="63" customHeight="1">
      <c r="E36" s="8" t="s">
        <v>30</v>
      </c>
      <c r="F36" s="30" t="s">
        <v>146</v>
      </c>
      <c r="G36" s="37">
        <v>1020</v>
      </c>
      <c r="H36" s="264" t="s">
        <v>88</v>
      </c>
      <c r="I36" s="265"/>
      <c r="J36" s="266"/>
      <c r="K36" s="101">
        <v>1781837.13</v>
      </c>
      <c r="L36" s="39">
        <f>K36-O36</f>
        <v>1781837.13</v>
      </c>
      <c r="M36" s="39">
        <v>-617921</v>
      </c>
      <c r="N36" s="39">
        <v>1700000</v>
      </c>
      <c r="O36" s="39"/>
      <c r="P36" s="101">
        <v>2302243.71</v>
      </c>
      <c r="Q36" s="39">
        <f>P36-T36</f>
        <v>0</v>
      </c>
      <c r="R36" s="158"/>
      <c r="S36" s="39"/>
      <c r="T36" s="39">
        <f>U36</f>
        <v>2302243.71</v>
      </c>
      <c r="U36" s="39">
        <v>2302243.71</v>
      </c>
      <c r="V36" s="98">
        <f t="shared" si="2"/>
        <v>4084080.84</v>
      </c>
      <c r="Y36" t="s">
        <v>78</v>
      </c>
    </row>
    <row r="37" spans="5:22" ht="57" customHeight="1" hidden="1">
      <c r="E37" s="8" t="s">
        <v>31</v>
      </c>
      <c r="F37" s="30" t="s">
        <v>182</v>
      </c>
      <c r="G37" s="37">
        <v>1090</v>
      </c>
      <c r="H37" s="264" t="s">
        <v>89</v>
      </c>
      <c r="I37" s="265"/>
      <c r="J37" s="266"/>
      <c r="K37" s="101"/>
      <c r="L37" s="8">
        <f>K37-O37</f>
        <v>0</v>
      </c>
      <c r="M37" s="8"/>
      <c r="N37" s="8"/>
      <c r="O37" s="8"/>
      <c r="P37" s="101"/>
      <c r="Q37" s="39">
        <f>P37-T37</f>
        <v>0</v>
      </c>
      <c r="R37" s="39"/>
      <c r="S37" s="39"/>
      <c r="T37" s="39"/>
      <c r="U37" s="39"/>
      <c r="V37" s="98">
        <f t="shared" si="2"/>
        <v>0</v>
      </c>
    </row>
    <row r="38" spans="5:27" ht="45.75" customHeight="1" hidden="1">
      <c r="E38" s="8" t="s">
        <v>32</v>
      </c>
      <c r="F38" s="30" t="s">
        <v>176</v>
      </c>
      <c r="G38" s="64">
        <v>1150</v>
      </c>
      <c r="H38" s="220" t="s">
        <v>147</v>
      </c>
      <c r="I38" s="221"/>
      <c r="J38" s="222"/>
      <c r="K38" s="101"/>
      <c r="L38" s="39">
        <f>K38-O38</f>
        <v>0</v>
      </c>
      <c r="M38" s="39"/>
      <c r="N38" s="39"/>
      <c r="O38" s="39"/>
      <c r="P38" s="101"/>
      <c r="Q38" s="39">
        <f>P38-T38</f>
        <v>0</v>
      </c>
      <c r="R38" s="39"/>
      <c r="S38" s="39"/>
      <c r="T38" s="39"/>
      <c r="U38" s="39"/>
      <c r="V38" s="98">
        <f t="shared" si="2"/>
        <v>0</v>
      </c>
      <c r="AA38" t="s">
        <v>78</v>
      </c>
    </row>
    <row r="39" spans="5:22" ht="45.75" customHeight="1" hidden="1">
      <c r="E39" s="8"/>
      <c r="F39" s="25" t="s">
        <v>183</v>
      </c>
      <c r="G39" s="63">
        <v>1160</v>
      </c>
      <c r="H39" s="325" t="s">
        <v>184</v>
      </c>
      <c r="I39" s="326"/>
      <c r="J39" s="327"/>
      <c r="K39" s="100">
        <f>SUM(K40:K41)</f>
        <v>0</v>
      </c>
      <c r="L39" s="29">
        <f aca="true" t="shared" si="15" ref="L39:U39">SUM(L40:L41)</f>
        <v>0</v>
      </c>
      <c r="M39" s="29">
        <f t="shared" si="15"/>
        <v>0</v>
      </c>
      <c r="N39" s="29">
        <f t="shared" si="15"/>
        <v>0</v>
      </c>
      <c r="O39" s="29">
        <f t="shared" si="15"/>
        <v>0</v>
      </c>
      <c r="P39" s="100">
        <f t="shared" si="15"/>
        <v>0</v>
      </c>
      <c r="Q39" s="29">
        <f t="shared" si="15"/>
        <v>0</v>
      </c>
      <c r="R39" s="29">
        <f t="shared" si="15"/>
        <v>0</v>
      </c>
      <c r="S39" s="29">
        <f t="shared" si="15"/>
        <v>0</v>
      </c>
      <c r="T39" s="29">
        <f t="shared" si="15"/>
        <v>0</v>
      </c>
      <c r="U39" s="29">
        <f t="shared" si="15"/>
        <v>0</v>
      </c>
      <c r="V39" s="98">
        <f t="shared" si="2"/>
        <v>0</v>
      </c>
    </row>
    <row r="40" spans="5:22" ht="51.75" customHeight="1" hidden="1">
      <c r="E40" s="8" t="s">
        <v>33</v>
      </c>
      <c r="F40" s="78" t="s">
        <v>185</v>
      </c>
      <c r="G40" s="64">
        <v>1161</v>
      </c>
      <c r="H40" s="220" t="s">
        <v>186</v>
      </c>
      <c r="I40" s="221"/>
      <c r="J40" s="222"/>
      <c r="K40" s="101"/>
      <c r="L40" s="39">
        <f>K40-O40</f>
        <v>0</v>
      </c>
      <c r="M40" s="39"/>
      <c r="N40" s="39"/>
      <c r="O40" s="39"/>
      <c r="P40" s="101"/>
      <c r="Q40" s="39">
        <f>P40-T40</f>
        <v>0</v>
      </c>
      <c r="R40" s="39"/>
      <c r="S40" s="39"/>
      <c r="T40" s="39"/>
      <c r="U40" s="39"/>
      <c r="V40" s="98">
        <f t="shared" si="2"/>
        <v>0</v>
      </c>
    </row>
    <row r="41" spans="5:25" ht="48.75" customHeight="1" hidden="1">
      <c r="E41" s="8" t="s">
        <v>34</v>
      </c>
      <c r="F41" s="30" t="s">
        <v>187</v>
      </c>
      <c r="G41" s="37">
        <v>1170</v>
      </c>
      <c r="H41" s="264" t="s">
        <v>188</v>
      </c>
      <c r="I41" s="265"/>
      <c r="J41" s="266"/>
      <c r="K41" s="101"/>
      <c r="L41" s="39">
        <f>K41-O41</f>
        <v>0</v>
      </c>
      <c r="M41" s="39"/>
      <c r="N41" s="39"/>
      <c r="O41" s="39"/>
      <c r="P41" s="101"/>
      <c r="Q41" s="39">
        <f>P41-T41</f>
        <v>0</v>
      </c>
      <c r="R41" s="39"/>
      <c r="S41" s="39"/>
      <c r="T41" s="39"/>
      <c r="U41" s="39"/>
      <c r="V41" s="98">
        <f t="shared" si="2"/>
        <v>0</v>
      </c>
      <c r="W41" s="38"/>
      <c r="X41" s="38"/>
      <c r="Y41" t="s">
        <v>263</v>
      </c>
    </row>
    <row r="42" spans="5:24" ht="1.5" customHeight="1" hidden="1">
      <c r="E42" s="8"/>
      <c r="F42" s="25" t="s">
        <v>150</v>
      </c>
      <c r="G42" s="25">
        <v>3000</v>
      </c>
      <c r="H42" s="214" t="s">
        <v>38</v>
      </c>
      <c r="I42" s="215"/>
      <c r="J42" s="216"/>
      <c r="K42" s="100"/>
      <c r="L42" s="39">
        <f>K42-O42</f>
        <v>0</v>
      </c>
      <c r="M42" s="6">
        <f aca="true" t="shared" si="16" ref="M42:U42">M43</f>
        <v>0</v>
      </c>
      <c r="N42" s="6">
        <f t="shared" si="16"/>
        <v>0</v>
      </c>
      <c r="O42" s="6">
        <f t="shared" si="16"/>
        <v>0</v>
      </c>
      <c r="P42" s="100">
        <f t="shared" si="16"/>
        <v>0</v>
      </c>
      <c r="Q42" s="6">
        <f t="shared" si="16"/>
        <v>0</v>
      </c>
      <c r="R42" s="6">
        <f t="shared" si="16"/>
        <v>0</v>
      </c>
      <c r="S42" s="6">
        <f t="shared" si="16"/>
        <v>0</v>
      </c>
      <c r="T42" s="6">
        <f t="shared" si="16"/>
        <v>0</v>
      </c>
      <c r="U42" s="6">
        <f t="shared" si="16"/>
        <v>0</v>
      </c>
      <c r="V42" s="98">
        <f>P42+K42</f>
        <v>0</v>
      </c>
      <c r="W42" s="38"/>
      <c r="X42" s="38"/>
    </row>
    <row r="43" spans="5:24" ht="70.5" customHeight="1">
      <c r="E43" s="8"/>
      <c r="F43" s="30" t="s">
        <v>192</v>
      </c>
      <c r="G43" s="30">
        <v>3140</v>
      </c>
      <c r="H43" s="264" t="s">
        <v>96</v>
      </c>
      <c r="I43" s="265"/>
      <c r="J43" s="266"/>
      <c r="K43" s="101">
        <v>19187</v>
      </c>
      <c r="L43" s="39">
        <f>K43-O43</f>
        <v>19187</v>
      </c>
      <c r="M43" s="8"/>
      <c r="N43" s="8"/>
      <c r="O43" s="8"/>
      <c r="P43" s="101"/>
      <c r="Q43" s="8">
        <f>P43-T43</f>
        <v>0</v>
      </c>
      <c r="R43" s="8"/>
      <c r="S43" s="8"/>
      <c r="T43" s="8"/>
      <c r="U43" s="8"/>
      <c r="V43" s="98">
        <f>P43+K43</f>
        <v>19187</v>
      </c>
      <c r="W43" s="38"/>
      <c r="X43" s="38"/>
    </row>
    <row r="44" spans="5:24" ht="1.5" customHeight="1">
      <c r="E44" s="7">
        <v>130000</v>
      </c>
      <c r="F44" s="25" t="s">
        <v>148</v>
      </c>
      <c r="G44" s="25">
        <v>5000</v>
      </c>
      <c r="H44" s="267" t="s">
        <v>49</v>
      </c>
      <c r="I44" s="268"/>
      <c r="J44" s="269"/>
      <c r="K44" s="100">
        <f>SUM(K46)</f>
        <v>0</v>
      </c>
      <c r="L44" s="29">
        <f aca="true" t="shared" si="17" ref="L44:U44">SUM(L46)</f>
        <v>0</v>
      </c>
      <c r="M44" s="29">
        <f t="shared" si="17"/>
        <v>0</v>
      </c>
      <c r="N44" s="29">
        <f t="shared" si="17"/>
        <v>0</v>
      </c>
      <c r="O44" s="29">
        <f t="shared" si="17"/>
        <v>0</v>
      </c>
      <c r="P44" s="100">
        <f t="shared" si="17"/>
        <v>0</v>
      </c>
      <c r="Q44" s="29">
        <f t="shared" si="17"/>
        <v>0</v>
      </c>
      <c r="R44" s="29">
        <f t="shared" si="17"/>
        <v>0</v>
      </c>
      <c r="S44" s="29">
        <f t="shared" si="17"/>
        <v>0</v>
      </c>
      <c r="T44" s="29">
        <f t="shared" si="17"/>
        <v>0</v>
      </c>
      <c r="U44" s="29">
        <f t="shared" si="17"/>
        <v>0</v>
      </c>
      <c r="V44" s="98">
        <f t="shared" si="2"/>
        <v>0</v>
      </c>
      <c r="W44" s="38"/>
      <c r="X44" s="38"/>
    </row>
    <row r="45" spans="5:24" ht="40.5" customHeight="1" hidden="1">
      <c r="E45" s="7"/>
      <c r="F45" s="25" t="s">
        <v>190</v>
      </c>
      <c r="G45" s="25">
        <v>5030</v>
      </c>
      <c r="H45" s="214" t="s">
        <v>189</v>
      </c>
      <c r="I45" s="215"/>
      <c r="J45" s="216"/>
      <c r="K45" s="101"/>
      <c r="L45" s="39">
        <f aca="true" t="shared" si="18" ref="L45:V45">L46</f>
        <v>0</v>
      </c>
      <c r="M45" s="39">
        <f t="shared" si="18"/>
        <v>0</v>
      </c>
      <c r="N45" s="39">
        <f t="shared" si="18"/>
        <v>0</v>
      </c>
      <c r="O45" s="39">
        <f t="shared" si="18"/>
        <v>0</v>
      </c>
      <c r="P45" s="101">
        <f t="shared" si="18"/>
        <v>0</v>
      </c>
      <c r="Q45" s="39">
        <f t="shared" si="18"/>
        <v>0</v>
      </c>
      <c r="R45" s="39">
        <f t="shared" si="18"/>
        <v>0</v>
      </c>
      <c r="S45" s="39">
        <f t="shared" si="18"/>
        <v>0</v>
      </c>
      <c r="T45" s="39">
        <f t="shared" si="18"/>
        <v>0</v>
      </c>
      <c r="U45" s="39">
        <f t="shared" si="18"/>
        <v>0</v>
      </c>
      <c r="V45" s="96">
        <f t="shared" si="18"/>
        <v>0</v>
      </c>
      <c r="W45" s="38"/>
      <c r="X45" s="38"/>
    </row>
    <row r="46" spans="5:24" ht="45" customHeight="1" hidden="1">
      <c r="E46" s="11">
        <v>130107</v>
      </c>
      <c r="F46" s="30" t="s">
        <v>149</v>
      </c>
      <c r="G46" s="30">
        <v>5031</v>
      </c>
      <c r="H46" s="264" t="s">
        <v>191</v>
      </c>
      <c r="I46" s="265"/>
      <c r="J46" s="266"/>
      <c r="K46" s="101"/>
      <c r="L46" s="8">
        <f>K46-O46</f>
        <v>0</v>
      </c>
      <c r="M46" s="8"/>
      <c r="N46" s="8"/>
      <c r="O46" s="8"/>
      <c r="P46" s="101"/>
      <c r="Q46" s="8">
        <f>P46-T46</f>
        <v>0</v>
      </c>
      <c r="R46" s="8"/>
      <c r="S46" s="8"/>
      <c r="T46" s="8"/>
      <c r="U46" s="8"/>
      <c r="V46" s="98">
        <f t="shared" si="2"/>
        <v>0</v>
      </c>
      <c r="W46" s="38"/>
      <c r="X46" s="38"/>
    </row>
    <row r="47" spans="5:25" ht="48" customHeight="1">
      <c r="E47" s="11"/>
      <c r="F47" s="94" t="s">
        <v>151</v>
      </c>
      <c r="G47" s="95"/>
      <c r="H47" s="217" t="s">
        <v>152</v>
      </c>
      <c r="I47" s="218"/>
      <c r="J47" s="219"/>
      <c r="K47" s="107">
        <f>K48</f>
        <v>82015</v>
      </c>
      <c r="L47" s="107">
        <f aca="true" t="shared" si="19" ref="L47:U47">L48</f>
        <v>82015</v>
      </c>
      <c r="M47" s="107">
        <f t="shared" si="19"/>
        <v>0</v>
      </c>
      <c r="N47" s="107">
        <f t="shared" si="19"/>
        <v>10000</v>
      </c>
      <c r="O47" s="107">
        <f t="shared" si="19"/>
        <v>0</v>
      </c>
      <c r="P47" s="107">
        <f t="shared" si="19"/>
        <v>354510</v>
      </c>
      <c r="Q47" s="107">
        <f t="shared" si="19"/>
        <v>0</v>
      </c>
      <c r="R47" s="107">
        <f t="shared" si="19"/>
        <v>0</v>
      </c>
      <c r="S47" s="107">
        <f t="shared" si="19"/>
        <v>0</v>
      </c>
      <c r="T47" s="107">
        <f t="shared" si="19"/>
        <v>354510</v>
      </c>
      <c r="U47" s="107">
        <f t="shared" si="19"/>
        <v>354510</v>
      </c>
      <c r="V47" s="98">
        <f t="shared" si="2"/>
        <v>436525</v>
      </c>
      <c r="W47" s="59"/>
      <c r="X47" s="59"/>
      <c r="Y47" s="60"/>
    </row>
    <row r="48" spans="5:25" ht="48" customHeight="1">
      <c r="E48" s="7">
        <v>15</v>
      </c>
      <c r="F48" s="58" t="s">
        <v>170</v>
      </c>
      <c r="G48" s="61"/>
      <c r="H48" s="325" t="s">
        <v>152</v>
      </c>
      <c r="I48" s="326"/>
      <c r="J48" s="327"/>
      <c r="K48" s="102">
        <f>K50</f>
        <v>82015</v>
      </c>
      <c r="L48" s="62">
        <f aca="true" t="shared" si="20" ref="L48:V48">L50</f>
        <v>82015</v>
      </c>
      <c r="M48" s="62">
        <f t="shared" si="20"/>
        <v>0</v>
      </c>
      <c r="N48" s="62">
        <f t="shared" si="20"/>
        <v>10000</v>
      </c>
      <c r="O48" s="62">
        <f t="shared" si="20"/>
        <v>0</v>
      </c>
      <c r="P48" s="102">
        <f t="shared" si="20"/>
        <v>354510</v>
      </c>
      <c r="Q48" s="62">
        <f t="shared" si="20"/>
        <v>0</v>
      </c>
      <c r="R48" s="62">
        <f t="shared" si="20"/>
        <v>0</v>
      </c>
      <c r="S48" s="62">
        <f t="shared" si="20"/>
        <v>0</v>
      </c>
      <c r="T48" s="62">
        <f t="shared" si="20"/>
        <v>354510</v>
      </c>
      <c r="U48" s="62">
        <f t="shared" si="20"/>
        <v>354510</v>
      </c>
      <c r="V48" s="107">
        <f t="shared" si="20"/>
        <v>436525</v>
      </c>
      <c r="W48" s="59"/>
      <c r="X48" s="59"/>
      <c r="Y48" s="60"/>
    </row>
    <row r="49" spans="5:25" ht="50.25" customHeight="1" hidden="1">
      <c r="E49" s="7"/>
      <c r="F49" s="58" t="s">
        <v>232</v>
      </c>
      <c r="G49" s="58" t="s">
        <v>123</v>
      </c>
      <c r="H49" s="325" t="s">
        <v>179</v>
      </c>
      <c r="I49" s="326"/>
      <c r="J49" s="327"/>
      <c r="K49" s="162">
        <v>0</v>
      </c>
      <c r="L49" s="29">
        <f>K49-O49</f>
        <v>0</v>
      </c>
      <c r="M49" s="62"/>
      <c r="N49" s="62"/>
      <c r="O49" s="62"/>
      <c r="P49" s="102"/>
      <c r="Q49" s="62"/>
      <c r="R49" s="62"/>
      <c r="S49" s="62"/>
      <c r="T49" s="62"/>
      <c r="U49" s="62"/>
      <c r="V49" s="98">
        <f t="shared" si="2"/>
        <v>0</v>
      </c>
      <c r="W49" s="59"/>
      <c r="X49" s="59"/>
      <c r="Y49" s="60" t="s">
        <v>78</v>
      </c>
    </row>
    <row r="50" spans="5:25" ht="45" customHeight="1">
      <c r="E50" s="6" t="s">
        <v>37</v>
      </c>
      <c r="F50" s="58" t="s">
        <v>153</v>
      </c>
      <c r="G50" s="63">
        <v>3000</v>
      </c>
      <c r="H50" s="325" t="s">
        <v>38</v>
      </c>
      <c r="I50" s="326"/>
      <c r="J50" s="327"/>
      <c r="K50" s="102">
        <f>K51+K54+K57+K62+K70+K71+K77+K78+K80+K81+K82+K84</f>
        <v>82015</v>
      </c>
      <c r="L50" s="62">
        <f aca="true" t="shared" si="21" ref="L50:U50">L51+L54+L57+L62+L70+L71+L77+L78+L80+L81+L82+L84</f>
        <v>82015</v>
      </c>
      <c r="M50" s="62">
        <f t="shared" si="21"/>
        <v>0</v>
      </c>
      <c r="N50" s="62">
        <f t="shared" si="21"/>
        <v>10000</v>
      </c>
      <c r="O50" s="62">
        <f t="shared" si="21"/>
        <v>0</v>
      </c>
      <c r="P50" s="102">
        <f t="shared" si="21"/>
        <v>354510</v>
      </c>
      <c r="Q50" s="62">
        <f t="shared" si="21"/>
        <v>0</v>
      </c>
      <c r="R50" s="62">
        <f t="shared" si="21"/>
        <v>0</v>
      </c>
      <c r="S50" s="62">
        <f t="shared" si="21"/>
        <v>0</v>
      </c>
      <c r="T50" s="62">
        <f t="shared" si="21"/>
        <v>354510</v>
      </c>
      <c r="U50" s="62">
        <f t="shared" si="21"/>
        <v>354510</v>
      </c>
      <c r="V50" s="98">
        <f t="shared" si="2"/>
        <v>436525</v>
      </c>
      <c r="W50" s="59"/>
      <c r="X50" s="59"/>
      <c r="Y50" s="60"/>
    </row>
    <row r="51" spans="5:26" ht="99.75" customHeight="1" hidden="1">
      <c r="E51" s="6"/>
      <c r="F51" s="78" t="s">
        <v>153</v>
      </c>
      <c r="G51" s="63">
        <v>3010</v>
      </c>
      <c r="H51" s="325" t="s">
        <v>91</v>
      </c>
      <c r="I51" s="326"/>
      <c r="J51" s="327"/>
      <c r="K51" s="102">
        <f>SUM(K52:K53)</f>
        <v>0</v>
      </c>
      <c r="L51" s="62">
        <f aca="true" t="shared" si="22" ref="L51:U51">SUM(L52:L53)</f>
        <v>0</v>
      </c>
      <c r="M51" s="62">
        <f t="shared" si="22"/>
        <v>0</v>
      </c>
      <c r="N51" s="62">
        <f t="shared" si="22"/>
        <v>0</v>
      </c>
      <c r="O51" s="62">
        <f t="shared" si="22"/>
        <v>0</v>
      </c>
      <c r="P51" s="102">
        <f t="shared" si="22"/>
        <v>0</v>
      </c>
      <c r="Q51" s="62">
        <f t="shared" si="22"/>
        <v>0</v>
      </c>
      <c r="R51" s="62">
        <f t="shared" si="22"/>
        <v>0</v>
      </c>
      <c r="S51" s="62">
        <f t="shared" si="22"/>
        <v>0</v>
      </c>
      <c r="T51" s="62">
        <f t="shared" si="22"/>
        <v>0</v>
      </c>
      <c r="U51" s="62">
        <f t="shared" si="22"/>
        <v>0</v>
      </c>
      <c r="V51" s="98">
        <f t="shared" si="2"/>
        <v>0</v>
      </c>
      <c r="W51" s="59"/>
      <c r="X51" s="59"/>
      <c r="Y51" s="60"/>
      <c r="Z51" s="2"/>
    </row>
    <row r="52" spans="5:26" ht="49.5" customHeight="1" hidden="1">
      <c r="E52" s="8" t="s">
        <v>39</v>
      </c>
      <c r="F52" s="83" t="s">
        <v>154</v>
      </c>
      <c r="G52" s="108">
        <v>3011</v>
      </c>
      <c r="H52" s="379" t="s">
        <v>197</v>
      </c>
      <c r="I52" s="380"/>
      <c r="J52" s="381"/>
      <c r="K52" s="103"/>
      <c r="L52" s="109">
        <f>K52-O52</f>
        <v>0</v>
      </c>
      <c r="M52" s="109"/>
      <c r="N52" s="109"/>
      <c r="O52" s="109"/>
      <c r="P52" s="103"/>
      <c r="Q52" s="109">
        <f>P52-T52</f>
        <v>0</v>
      </c>
      <c r="R52" s="109"/>
      <c r="S52" s="109"/>
      <c r="T52" s="109"/>
      <c r="U52" s="109"/>
      <c r="V52" s="98">
        <f t="shared" si="2"/>
        <v>0</v>
      </c>
      <c r="W52" s="38"/>
      <c r="X52" s="57"/>
      <c r="Y52" s="2"/>
      <c r="Z52" s="2"/>
    </row>
    <row r="53" spans="5:24" ht="54.75" customHeight="1" hidden="1">
      <c r="E53" s="28">
        <v>90405</v>
      </c>
      <c r="F53" s="30" t="s">
        <v>155</v>
      </c>
      <c r="G53" s="64">
        <v>3012</v>
      </c>
      <c r="H53" s="344" t="s">
        <v>6</v>
      </c>
      <c r="I53" s="345"/>
      <c r="J53" s="346"/>
      <c r="K53" s="101"/>
      <c r="L53" s="39">
        <f>K53-O53</f>
        <v>0</v>
      </c>
      <c r="M53" s="39"/>
      <c r="N53" s="39"/>
      <c r="O53" s="39"/>
      <c r="P53" s="101"/>
      <c r="Q53" s="39"/>
      <c r="R53" s="39"/>
      <c r="S53" s="39"/>
      <c r="T53" s="39"/>
      <c r="U53" s="39"/>
      <c r="V53" s="98">
        <f t="shared" si="2"/>
        <v>0</v>
      </c>
      <c r="W53" s="38"/>
      <c r="X53" s="38"/>
    </row>
    <row r="54" spans="5:24" ht="63.75" customHeight="1" hidden="1">
      <c r="E54" s="28"/>
      <c r="F54" s="25" t="s">
        <v>156</v>
      </c>
      <c r="G54" s="63">
        <v>3020</v>
      </c>
      <c r="H54" s="341" t="s">
        <v>92</v>
      </c>
      <c r="I54" s="342"/>
      <c r="J54" s="343"/>
      <c r="K54" s="100">
        <f>SUM(K55:K56)</f>
        <v>0</v>
      </c>
      <c r="L54" s="29">
        <f aca="true" t="shared" si="23" ref="L54:U54">SUM(L55:L56)</f>
        <v>0</v>
      </c>
      <c r="M54" s="29">
        <f t="shared" si="23"/>
        <v>0</v>
      </c>
      <c r="N54" s="29">
        <f t="shared" si="23"/>
        <v>0</v>
      </c>
      <c r="O54" s="29">
        <f t="shared" si="23"/>
        <v>0</v>
      </c>
      <c r="P54" s="100">
        <f t="shared" si="23"/>
        <v>0</v>
      </c>
      <c r="Q54" s="29">
        <f t="shared" si="23"/>
        <v>0</v>
      </c>
      <c r="R54" s="29">
        <f t="shared" si="23"/>
        <v>0</v>
      </c>
      <c r="S54" s="29">
        <f t="shared" si="23"/>
        <v>0</v>
      </c>
      <c r="T54" s="29">
        <f t="shared" si="23"/>
        <v>0</v>
      </c>
      <c r="U54" s="29">
        <f t="shared" si="23"/>
        <v>0</v>
      </c>
      <c r="V54" s="98">
        <f t="shared" si="2"/>
        <v>0</v>
      </c>
      <c r="W54" s="38"/>
      <c r="X54" s="38"/>
    </row>
    <row r="55" spans="5:24" ht="62.25" customHeight="1" hidden="1">
      <c r="E55" s="28" t="s">
        <v>40</v>
      </c>
      <c r="F55" s="30" t="s">
        <v>172</v>
      </c>
      <c r="G55" s="64">
        <v>3021</v>
      </c>
      <c r="H55" s="355" t="s">
        <v>198</v>
      </c>
      <c r="I55" s="356"/>
      <c r="J55" s="357"/>
      <c r="K55" s="101"/>
      <c r="L55" s="8">
        <f>K55-O55</f>
        <v>0</v>
      </c>
      <c r="M55" s="8"/>
      <c r="N55" s="8"/>
      <c r="O55" s="8"/>
      <c r="P55" s="101"/>
      <c r="Q55" s="39">
        <f>P55-T55</f>
        <v>0</v>
      </c>
      <c r="R55" s="39"/>
      <c r="S55" s="39"/>
      <c r="T55" s="39"/>
      <c r="U55" s="39"/>
      <c r="V55" s="98">
        <f t="shared" si="2"/>
        <v>0</v>
      </c>
      <c r="W55" s="38"/>
      <c r="X55" s="38"/>
    </row>
    <row r="56" spans="5:24" ht="47.25" customHeight="1" hidden="1">
      <c r="E56" s="39">
        <v>90406</v>
      </c>
      <c r="F56" s="30" t="s">
        <v>173</v>
      </c>
      <c r="G56" s="64">
        <v>3022</v>
      </c>
      <c r="H56" s="355" t="s">
        <v>7</v>
      </c>
      <c r="I56" s="356"/>
      <c r="J56" s="357"/>
      <c r="K56" s="101"/>
      <c r="L56" s="39">
        <f>K56-O56</f>
        <v>0</v>
      </c>
      <c r="M56" s="39"/>
      <c r="N56" s="39"/>
      <c r="O56" s="39"/>
      <c r="P56" s="101"/>
      <c r="Q56" s="8"/>
      <c r="R56" s="8"/>
      <c r="S56" s="8"/>
      <c r="T56" s="8"/>
      <c r="U56" s="8"/>
      <c r="V56" s="98">
        <f t="shared" si="2"/>
        <v>0</v>
      </c>
      <c r="W56" s="38"/>
      <c r="X56" s="38"/>
    </row>
    <row r="57" spans="5:24" ht="73.5" customHeight="1">
      <c r="E57" s="39"/>
      <c r="F57" s="25" t="s">
        <v>233</v>
      </c>
      <c r="G57" s="63">
        <v>3030</v>
      </c>
      <c r="H57" s="325" t="s">
        <v>234</v>
      </c>
      <c r="I57" s="326"/>
      <c r="J57" s="327"/>
      <c r="K57" s="100">
        <f>SUM(K58:K61)</f>
        <v>63015</v>
      </c>
      <c r="L57" s="29">
        <f aca="true" t="shared" si="24" ref="L57:U57">SUM(L58:L61)</f>
        <v>63015</v>
      </c>
      <c r="M57" s="29">
        <f t="shared" si="24"/>
        <v>0</v>
      </c>
      <c r="N57" s="29">
        <f t="shared" si="24"/>
        <v>0</v>
      </c>
      <c r="O57" s="29">
        <f t="shared" si="24"/>
        <v>0</v>
      </c>
      <c r="P57" s="100">
        <f t="shared" si="24"/>
        <v>0</v>
      </c>
      <c r="Q57" s="29">
        <f t="shared" si="24"/>
        <v>0</v>
      </c>
      <c r="R57" s="29">
        <f t="shared" si="24"/>
        <v>0</v>
      </c>
      <c r="S57" s="29">
        <f t="shared" si="24"/>
        <v>0</v>
      </c>
      <c r="T57" s="29">
        <f t="shared" si="24"/>
        <v>0</v>
      </c>
      <c r="U57" s="29">
        <f t="shared" si="24"/>
        <v>0</v>
      </c>
      <c r="V57" s="98">
        <f t="shared" si="2"/>
        <v>63015</v>
      </c>
      <c r="W57" s="38"/>
      <c r="X57" s="38"/>
    </row>
    <row r="58" spans="5:24" ht="1.5" customHeight="1">
      <c r="E58" s="39"/>
      <c r="F58" s="30" t="s">
        <v>229</v>
      </c>
      <c r="G58" s="64">
        <v>3031</v>
      </c>
      <c r="H58" s="355" t="s">
        <v>230</v>
      </c>
      <c r="I58" s="356"/>
      <c r="J58" s="357"/>
      <c r="K58" s="101"/>
      <c r="L58" s="39">
        <f>K58-O58</f>
        <v>0</v>
      </c>
      <c r="M58" s="39"/>
      <c r="N58" s="39"/>
      <c r="O58" s="39"/>
      <c r="P58" s="101"/>
      <c r="Q58" s="39"/>
      <c r="R58" s="39"/>
      <c r="S58" s="39"/>
      <c r="T58" s="39"/>
      <c r="U58" s="39"/>
      <c r="V58" s="98">
        <f t="shared" si="2"/>
        <v>0</v>
      </c>
      <c r="W58" s="38"/>
      <c r="X58" s="38"/>
    </row>
    <row r="59" spans="5:24" ht="36" customHeight="1" hidden="1">
      <c r="E59" s="39"/>
      <c r="F59" s="30" t="s">
        <v>223</v>
      </c>
      <c r="G59" s="64">
        <v>3032</v>
      </c>
      <c r="H59" s="347" t="s">
        <v>224</v>
      </c>
      <c r="I59" s="348"/>
      <c r="J59" s="349"/>
      <c r="K59" s="101"/>
      <c r="L59" s="39">
        <f>K59-O59</f>
        <v>0</v>
      </c>
      <c r="M59" s="39"/>
      <c r="N59" s="39"/>
      <c r="O59" s="39"/>
      <c r="P59" s="101"/>
      <c r="Q59" s="39"/>
      <c r="R59" s="39"/>
      <c r="S59" s="39"/>
      <c r="T59" s="39"/>
      <c r="U59" s="39"/>
      <c r="V59" s="98">
        <f t="shared" si="2"/>
        <v>0</v>
      </c>
      <c r="W59" s="38"/>
      <c r="X59" s="38"/>
    </row>
    <row r="60" spans="5:24" ht="45.75" customHeight="1">
      <c r="E60" s="39"/>
      <c r="F60" s="30" t="s">
        <v>225</v>
      </c>
      <c r="G60" s="78">
        <v>3033</v>
      </c>
      <c r="H60" s="220" t="s">
        <v>226</v>
      </c>
      <c r="I60" s="221"/>
      <c r="J60" s="222"/>
      <c r="K60" s="101">
        <v>30015</v>
      </c>
      <c r="L60" s="39">
        <f>K60-O60</f>
        <v>30015</v>
      </c>
      <c r="M60" s="39"/>
      <c r="N60" s="39"/>
      <c r="O60" s="39"/>
      <c r="P60" s="101"/>
      <c r="Q60" s="39"/>
      <c r="R60" s="39"/>
      <c r="S60" s="39"/>
      <c r="T60" s="39"/>
      <c r="U60" s="39"/>
      <c r="V60" s="98">
        <f t="shared" si="2"/>
        <v>30015</v>
      </c>
      <c r="W60" s="38"/>
      <c r="X60" s="38"/>
    </row>
    <row r="61" spans="5:24" ht="45" customHeight="1">
      <c r="E61" s="39"/>
      <c r="F61" s="30" t="s">
        <v>227</v>
      </c>
      <c r="G61" s="78">
        <v>3035</v>
      </c>
      <c r="H61" s="220" t="s">
        <v>277</v>
      </c>
      <c r="I61" s="221"/>
      <c r="J61" s="222"/>
      <c r="K61" s="101">
        <v>33000</v>
      </c>
      <c r="L61" s="39">
        <f>K61-O61</f>
        <v>33000</v>
      </c>
      <c r="M61" s="39"/>
      <c r="N61" s="39"/>
      <c r="O61" s="39"/>
      <c r="P61" s="101"/>
      <c r="Q61" s="39"/>
      <c r="R61" s="39"/>
      <c r="S61" s="39"/>
      <c r="T61" s="39"/>
      <c r="U61" s="39"/>
      <c r="V61" s="98">
        <f t="shared" si="2"/>
        <v>33000</v>
      </c>
      <c r="W61" s="38"/>
      <c r="X61" s="38"/>
    </row>
    <row r="62" spans="5:24" ht="63" customHeight="1" hidden="1">
      <c r="E62" s="28"/>
      <c r="F62" s="25" t="s">
        <v>157</v>
      </c>
      <c r="G62" s="26">
        <v>3040</v>
      </c>
      <c r="H62" s="214" t="s">
        <v>199</v>
      </c>
      <c r="I62" s="215"/>
      <c r="J62" s="216"/>
      <c r="K62" s="100">
        <f>SUM(K63:K69)</f>
        <v>0</v>
      </c>
      <c r="L62" s="29">
        <f aca="true" t="shared" si="25" ref="L62:U62">SUM(L63:L69)</f>
        <v>0</v>
      </c>
      <c r="M62" s="29">
        <f t="shared" si="25"/>
        <v>0</v>
      </c>
      <c r="N62" s="29">
        <f t="shared" si="25"/>
        <v>0</v>
      </c>
      <c r="O62" s="29">
        <f t="shared" si="25"/>
        <v>0</v>
      </c>
      <c r="P62" s="100">
        <f t="shared" si="25"/>
        <v>0</v>
      </c>
      <c r="Q62" s="29">
        <f t="shared" si="25"/>
        <v>0</v>
      </c>
      <c r="R62" s="29">
        <f t="shared" si="25"/>
        <v>0</v>
      </c>
      <c r="S62" s="29">
        <f t="shared" si="25"/>
        <v>0</v>
      </c>
      <c r="T62" s="29">
        <f t="shared" si="25"/>
        <v>0</v>
      </c>
      <c r="U62" s="29">
        <f t="shared" si="25"/>
        <v>0</v>
      </c>
      <c r="V62" s="98">
        <f t="shared" si="2"/>
        <v>0</v>
      </c>
      <c r="W62" s="38"/>
      <c r="X62" s="38"/>
    </row>
    <row r="63" spans="5:24" ht="34.5" customHeight="1" hidden="1">
      <c r="E63" s="8" t="s">
        <v>41</v>
      </c>
      <c r="F63" s="30" t="s">
        <v>158</v>
      </c>
      <c r="G63" s="37">
        <v>3041</v>
      </c>
      <c r="H63" s="376" t="s">
        <v>0</v>
      </c>
      <c r="I63" s="377"/>
      <c r="J63" s="378"/>
      <c r="K63" s="101"/>
      <c r="L63" s="8">
        <f aca="true" t="shared" si="26" ref="L63:L77">K63-O63</f>
        <v>0</v>
      </c>
      <c r="M63" s="8"/>
      <c r="N63" s="8"/>
      <c r="O63" s="8"/>
      <c r="P63" s="101"/>
      <c r="Q63" s="8">
        <f aca="true" t="shared" si="27" ref="Q63:Q68">P63-T63</f>
        <v>0</v>
      </c>
      <c r="R63" s="8"/>
      <c r="S63" s="8"/>
      <c r="T63" s="8"/>
      <c r="U63" s="8"/>
      <c r="V63" s="98">
        <f t="shared" si="2"/>
        <v>0</v>
      </c>
      <c r="W63" s="38"/>
      <c r="X63" s="38"/>
    </row>
    <row r="64" spans="5:24" ht="45" customHeight="1" hidden="1">
      <c r="E64" s="8" t="s">
        <v>42</v>
      </c>
      <c r="F64" s="30" t="s">
        <v>159</v>
      </c>
      <c r="G64" s="37">
        <v>3042</v>
      </c>
      <c r="H64" s="264" t="s">
        <v>5</v>
      </c>
      <c r="I64" s="265"/>
      <c r="J64" s="266"/>
      <c r="K64" s="101"/>
      <c r="L64" s="8">
        <f t="shared" si="26"/>
        <v>0</v>
      </c>
      <c r="M64" s="8"/>
      <c r="N64" s="8"/>
      <c r="O64" s="8"/>
      <c r="P64" s="101"/>
      <c r="Q64" s="8">
        <f t="shared" si="27"/>
        <v>0</v>
      </c>
      <c r="R64" s="8"/>
      <c r="S64" s="8"/>
      <c r="T64" s="8"/>
      <c r="U64" s="8"/>
      <c r="V64" s="98">
        <f t="shared" si="2"/>
        <v>0</v>
      </c>
      <c r="W64" s="38"/>
      <c r="X64" s="38"/>
    </row>
    <row r="65" spans="5:24" ht="30.75" customHeight="1" hidden="1">
      <c r="E65" s="8" t="s">
        <v>43</v>
      </c>
      <c r="F65" s="30" t="s">
        <v>160</v>
      </c>
      <c r="G65" s="37">
        <v>3043</v>
      </c>
      <c r="H65" s="264" t="s">
        <v>1</v>
      </c>
      <c r="I65" s="265"/>
      <c r="J65" s="266"/>
      <c r="K65" s="101"/>
      <c r="L65" s="8">
        <f t="shared" si="26"/>
        <v>0</v>
      </c>
      <c r="M65" s="8"/>
      <c r="N65" s="8"/>
      <c r="O65" s="8"/>
      <c r="P65" s="101"/>
      <c r="Q65" s="8">
        <f t="shared" si="27"/>
        <v>0</v>
      </c>
      <c r="R65" s="8"/>
      <c r="S65" s="8"/>
      <c r="T65" s="8"/>
      <c r="U65" s="8"/>
      <c r="V65" s="98">
        <f t="shared" si="2"/>
        <v>0</v>
      </c>
      <c r="W65" s="38"/>
      <c r="X65" s="38"/>
    </row>
    <row r="66" spans="5:24" ht="42.75" customHeight="1" hidden="1">
      <c r="E66" s="8" t="s">
        <v>44</v>
      </c>
      <c r="F66" s="30" t="s">
        <v>161</v>
      </c>
      <c r="G66" s="37">
        <v>3044</v>
      </c>
      <c r="H66" s="264" t="s">
        <v>2</v>
      </c>
      <c r="I66" s="265"/>
      <c r="J66" s="266"/>
      <c r="K66" s="101"/>
      <c r="L66" s="8">
        <f t="shared" si="26"/>
        <v>0</v>
      </c>
      <c r="M66" s="8"/>
      <c r="N66" s="8"/>
      <c r="O66" s="8"/>
      <c r="P66" s="101"/>
      <c r="Q66" s="8">
        <f t="shared" si="27"/>
        <v>0</v>
      </c>
      <c r="R66" s="8"/>
      <c r="S66" s="8"/>
      <c r="T66" s="8"/>
      <c r="U66" s="8"/>
      <c r="V66" s="98">
        <f t="shared" si="2"/>
        <v>0</v>
      </c>
      <c r="W66" s="38"/>
      <c r="X66" s="38"/>
    </row>
    <row r="67" spans="5:24" ht="25.5" customHeight="1" hidden="1">
      <c r="E67" s="8" t="s">
        <v>45</v>
      </c>
      <c r="F67" s="30" t="s">
        <v>162</v>
      </c>
      <c r="G67" s="37">
        <v>3045</v>
      </c>
      <c r="H67" s="264" t="s">
        <v>3</v>
      </c>
      <c r="I67" s="265"/>
      <c r="J67" s="266"/>
      <c r="K67" s="101"/>
      <c r="L67" s="8">
        <f t="shared" si="26"/>
        <v>0</v>
      </c>
      <c r="M67" s="8"/>
      <c r="N67" s="8"/>
      <c r="O67" s="8"/>
      <c r="P67" s="101"/>
      <c r="Q67" s="8">
        <f t="shared" si="27"/>
        <v>0</v>
      </c>
      <c r="R67" s="8"/>
      <c r="S67" s="8"/>
      <c r="T67" s="8"/>
      <c r="U67" s="8"/>
      <c r="V67" s="98">
        <f t="shared" si="2"/>
        <v>0</v>
      </c>
      <c r="W67" s="38"/>
      <c r="X67" s="38"/>
    </row>
    <row r="68" spans="5:24" ht="33.75" customHeight="1" hidden="1">
      <c r="E68" s="8" t="s">
        <v>46</v>
      </c>
      <c r="F68" s="30" t="s">
        <v>163</v>
      </c>
      <c r="G68" s="37">
        <v>3046</v>
      </c>
      <c r="H68" s="264" t="s">
        <v>4</v>
      </c>
      <c r="I68" s="265"/>
      <c r="J68" s="266"/>
      <c r="K68" s="101"/>
      <c r="L68" s="8">
        <f t="shared" si="26"/>
        <v>0</v>
      </c>
      <c r="M68" s="8"/>
      <c r="N68" s="8"/>
      <c r="O68" s="8"/>
      <c r="P68" s="101"/>
      <c r="Q68" s="8">
        <f t="shared" si="27"/>
        <v>0</v>
      </c>
      <c r="R68" s="8"/>
      <c r="S68" s="8"/>
      <c r="T68" s="8"/>
      <c r="U68" s="8"/>
      <c r="V68" s="98">
        <f t="shared" si="2"/>
        <v>0</v>
      </c>
      <c r="W68" s="38"/>
      <c r="X68" s="38"/>
    </row>
    <row r="69" spans="5:24" ht="45.75" customHeight="1" hidden="1">
      <c r="E69" s="8" t="s">
        <v>51</v>
      </c>
      <c r="F69" s="78" t="s">
        <v>202</v>
      </c>
      <c r="G69" s="64">
        <v>3047</v>
      </c>
      <c r="H69" s="220" t="s">
        <v>200</v>
      </c>
      <c r="I69" s="221"/>
      <c r="J69" s="222"/>
      <c r="K69" s="101"/>
      <c r="L69" s="8">
        <f t="shared" si="26"/>
        <v>0</v>
      </c>
      <c r="M69" s="8"/>
      <c r="N69" s="8"/>
      <c r="O69" s="8"/>
      <c r="P69" s="101"/>
      <c r="Q69" s="8"/>
      <c r="R69" s="8"/>
      <c r="S69" s="8"/>
      <c r="T69" s="8"/>
      <c r="U69" s="8"/>
      <c r="V69" s="98">
        <f t="shared" si="2"/>
        <v>0</v>
      </c>
      <c r="W69" s="38"/>
      <c r="X69" s="38"/>
    </row>
    <row r="70" spans="5:24" ht="57.75" customHeight="1" hidden="1">
      <c r="E70" s="29" t="s">
        <v>97</v>
      </c>
      <c r="F70" s="25" t="s">
        <v>164</v>
      </c>
      <c r="G70" s="26">
        <v>3050</v>
      </c>
      <c r="H70" s="214" t="s">
        <v>98</v>
      </c>
      <c r="I70" s="215"/>
      <c r="J70" s="216"/>
      <c r="K70" s="100"/>
      <c r="L70" s="6">
        <f t="shared" si="26"/>
        <v>0</v>
      </c>
      <c r="M70" s="6"/>
      <c r="N70" s="6"/>
      <c r="O70" s="6"/>
      <c r="P70" s="100"/>
      <c r="Q70" s="6">
        <f>P70-T70</f>
        <v>0</v>
      </c>
      <c r="R70" s="6"/>
      <c r="S70" s="6"/>
      <c r="T70" s="6"/>
      <c r="U70" s="6"/>
      <c r="V70" s="98">
        <f t="shared" si="2"/>
        <v>0</v>
      </c>
      <c r="W70" s="38"/>
      <c r="X70" s="38"/>
    </row>
    <row r="71" spans="5:24" ht="156.75" customHeight="1" hidden="1">
      <c r="E71" s="29"/>
      <c r="F71" s="25" t="s">
        <v>166</v>
      </c>
      <c r="G71" s="26">
        <v>3080</v>
      </c>
      <c r="H71" s="322" t="s">
        <v>201</v>
      </c>
      <c r="I71" s="353"/>
      <c r="J71" s="354"/>
      <c r="K71" s="100">
        <f>SUM(K72:K76)</f>
        <v>0</v>
      </c>
      <c r="L71" s="29">
        <f aca="true" t="shared" si="28" ref="L71:U71">SUM(L72:L76)</f>
        <v>0</v>
      </c>
      <c r="M71" s="29">
        <f t="shared" si="28"/>
        <v>0</v>
      </c>
      <c r="N71" s="29">
        <f t="shared" si="28"/>
        <v>0</v>
      </c>
      <c r="O71" s="29">
        <f t="shared" si="28"/>
        <v>0</v>
      </c>
      <c r="P71" s="100">
        <f t="shared" si="28"/>
        <v>0</v>
      </c>
      <c r="Q71" s="29">
        <f t="shared" si="28"/>
        <v>0</v>
      </c>
      <c r="R71" s="29">
        <f t="shared" si="28"/>
        <v>0</v>
      </c>
      <c r="S71" s="29">
        <f t="shared" si="28"/>
        <v>0</v>
      </c>
      <c r="T71" s="29">
        <f t="shared" si="28"/>
        <v>0</v>
      </c>
      <c r="U71" s="29">
        <f t="shared" si="28"/>
        <v>0</v>
      </c>
      <c r="V71" s="98">
        <f t="shared" si="2"/>
        <v>0</v>
      </c>
      <c r="W71" s="38"/>
      <c r="X71" s="38"/>
    </row>
    <row r="72" spans="5:24" ht="57.75" customHeight="1" hidden="1">
      <c r="E72" s="29"/>
      <c r="F72" s="30" t="s">
        <v>204</v>
      </c>
      <c r="G72" s="37">
        <v>3081</v>
      </c>
      <c r="H72" s="264" t="s">
        <v>203</v>
      </c>
      <c r="I72" s="265"/>
      <c r="J72" s="266"/>
      <c r="K72" s="101"/>
      <c r="L72" s="8">
        <f t="shared" si="26"/>
        <v>0</v>
      </c>
      <c r="M72" s="6"/>
      <c r="N72" s="6"/>
      <c r="O72" s="6"/>
      <c r="P72" s="100"/>
      <c r="Q72" s="6"/>
      <c r="R72" s="6"/>
      <c r="S72" s="6"/>
      <c r="T72" s="6"/>
      <c r="U72" s="6"/>
      <c r="V72" s="98">
        <f t="shared" si="2"/>
        <v>0</v>
      </c>
      <c r="W72" s="38"/>
      <c r="X72" s="38"/>
    </row>
    <row r="73" spans="5:24" ht="42.75" customHeight="1" hidden="1">
      <c r="E73" s="29"/>
      <c r="F73" s="30" t="s">
        <v>205</v>
      </c>
      <c r="G73" s="37">
        <v>3082</v>
      </c>
      <c r="H73" s="264" t="s">
        <v>206</v>
      </c>
      <c r="I73" s="265"/>
      <c r="J73" s="266"/>
      <c r="K73" s="101"/>
      <c r="L73" s="8">
        <f t="shared" si="26"/>
        <v>0</v>
      </c>
      <c r="M73" s="6"/>
      <c r="N73" s="6"/>
      <c r="O73" s="6"/>
      <c r="P73" s="100"/>
      <c r="Q73" s="6"/>
      <c r="R73" s="6"/>
      <c r="S73" s="6"/>
      <c r="T73" s="6"/>
      <c r="U73" s="6"/>
      <c r="V73" s="98">
        <f t="shared" si="2"/>
        <v>0</v>
      </c>
      <c r="W73" s="38"/>
      <c r="X73" s="38"/>
    </row>
    <row r="74" spans="5:24" ht="57.75" customHeight="1" hidden="1">
      <c r="E74" s="29"/>
      <c r="F74" s="30" t="s">
        <v>208</v>
      </c>
      <c r="G74" s="37">
        <v>3083</v>
      </c>
      <c r="H74" s="264" t="s">
        <v>207</v>
      </c>
      <c r="I74" s="265"/>
      <c r="J74" s="266"/>
      <c r="K74" s="101"/>
      <c r="L74" s="8">
        <f t="shared" si="26"/>
        <v>0</v>
      </c>
      <c r="M74" s="6"/>
      <c r="N74" s="6"/>
      <c r="O74" s="6"/>
      <c r="P74" s="100"/>
      <c r="Q74" s="6"/>
      <c r="R74" s="6"/>
      <c r="S74" s="6"/>
      <c r="T74" s="6"/>
      <c r="U74" s="6"/>
      <c r="V74" s="98">
        <f t="shared" si="2"/>
        <v>0</v>
      </c>
      <c r="W74" s="38"/>
      <c r="X74" s="38"/>
    </row>
    <row r="75" spans="5:26" ht="57.75" customHeight="1" hidden="1">
      <c r="E75" s="29"/>
      <c r="F75" s="30" t="s">
        <v>210</v>
      </c>
      <c r="G75" s="37">
        <v>3084</v>
      </c>
      <c r="H75" s="264" t="s">
        <v>209</v>
      </c>
      <c r="I75" s="265"/>
      <c r="J75" s="266"/>
      <c r="K75" s="101"/>
      <c r="L75" s="8">
        <f t="shared" si="26"/>
        <v>0</v>
      </c>
      <c r="M75" s="6"/>
      <c r="N75" s="6"/>
      <c r="O75" s="6"/>
      <c r="P75" s="100"/>
      <c r="Q75" s="6"/>
      <c r="R75" s="6"/>
      <c r="S75" s="6"/>
      <c r="T75" s="6"/>
      <c r="U75" s="6"/>
      <c r="V75" s="98">
        <f t="shared" si="2"/>
        <v>0</v>
      </c>
      <c r="W75" s="38"/>
      <c r="X75" s="38"/>
      <c r="Z75" s="56"/>
    </row>
    <row r="76" spans="5:26" ht="57.75" customHeight="1" hidden="1">
      <c r="E76" s="29"/>
      <c r="F76" s="30" t="s">
        <v>212</v>
      </c>
      <c r="G76" s="37">
        <v>3085</v>
      </c>
      <c r="H76" s="264" t="s">
        <v>211</v>
      </c>
      <c r="I76" s="265"/>
      <c r="J76" s="266"/>
      <c r="K76" s="101"/>
      <c r="L76" s="8">
        <f t="shared" si="26"/>
        <v>0</v>
      </c>
      <c r="M76" s="6"/>
      <c r="N76" s="6"/>
      <c r="O76" s="6"/>
      <c r="P76" s="100"/>
      <c r="Q76" s="6"/>
      <c r="R76" s="6"/>
      <c r="S76" s="6"/>
      <c r="T76" s="6"/>
      <c r="U76" s="6"/>
      <c r="V76" s="98">
        <f t="shared" si="2"/>
        <v>0</v>
      </c>
      <c r="W76" s="38"/>
      <c r="X76" s="38"/>
      <c r="Z76" s="56"/>
    </row>
    <row r="77" spans="5:24" ht="59.25" customHeight="1" hidden="1">
      <c r="E77" s="29"/>
      <c r="F77" s="25" t="s">
        <v>215</v>
      </c>
      <c r="G77" s="26">
        <v>3090</v>
      </c>
      <c r="H77" s="214" t="s">
        <v>213</v>
      </c>
      <c r="I77" s="215"/>
      <c r="J77" s="216"/>
      <c r="K77" s="100"/>
      <c r="L77" s="6">
        <f t="shared" si="26"/>
        <v>0</v>
      </c>
      <c r="M77" s="6"/>
      <c r="N77" s="6"/>
      <c r="O77" s="6"/>
      <c r="P77" s="100"/>
      <c r="Q77" s="6"/>
      <c r="R77" s="6"/>
      <c r="S77" s="6"/>
      <c r="T77" s="6"/>
      <c r="U77" s="6"/>
      <c r="V77" s="98">
        <f t="shared" si="2"/>
        <v>0</v>
      </c>
      <c r="W77" s="38"/>
      <c r="X77" s="38"/>
    </row>
    <row r="78" spans="5:24" ht="67.5" customHeight="1">
      <c r="E78" s="6"/>
      <c r="F78" s="25" t="s">
        <v>167</v>
      </c>
      <c r="G78" s="26">
        <v>3100</v>
      </c>
      <c r="H78" s="270" t="s">
        <v>8</v>
      </c>
      <c r="I78" s="271"/>
      <c r="J78" s="272"/>
      <c r="K78" s="100">
        <f>K79</f>
        <v>50000</v>
      </c>
      <c r="L78" s="6">
        <f aca="true" t="shared" si="29" ref="L78:U78">L79</f>
        <v>50000</v>
      </c>
      <c r="M78" s="6">
        <f t="shared" si="29"/>
        <v>0</v>
      </c>
      <c r="N78" s="6">
        <f t="shared" si="29"/>
        <v>10000</v>
      </c>
      <c r="O78" s="6">
        <f t="shared" si="29"/>
        <v>0</v>
      </c>
      <c r="P78" s="100">
        <f t="shared" si="29"/>
        <v>354510</v>
      </c>
      <c r="Q78" s="6">
        <f t="shared" si="29"/>
        <v>0</v>
      </c>
      <c r="R78" s="6">
        <f t="shared" si="29"/>
        <v>0</v>
      </c>
      <c r="S78" s="6">
        <f t="shared" si="29"/>
        <v>0</v>
      </c>
      <c r="T78" s="6">
        <f t="shared" si="29"/>
        <v>354510</v>
      </c>
      <c r="U78" s="6">
        <f t="shared" si="29"/>
        <v>354510</v>
      </c>
      <c r="V78" s="98">
        <f t="shared" si="2"/>
        <v>404510</v>
      </c>
      <c r="W78" s="38"/>
      <c r="X78" s="38"/>
    </row>
    <row r="79" spans="5:24" ht="73.5" customHeight="1">
      <c r="E79" s="8"/>
      <c r="F79" s="30" t="s">
        <v>168</v>
      </c>
      <c r="G79" s="37">
        <v>3104</v>
      </c>
      <c r="H79" s="264" t="s">
        <v>90</v>
      </c>
      <c r="I79" s="265"/>
      <c r="J79" s="266"/>
      <c r="K79" s="101">
        <v>50000</v>
      </c>
      <c r="L79" s="8">
        <f>K79-O79</f>
        <v>50000</v>
      </c>
      <c r="M79" s="8">
        <v>0</v>
      </c>
      <c r="N79" s="8">
        <v>10000</v>
      </c>
      <c r="O79" s="8"/>
      <c r="P79" s="101">
        <v>354510</v>
      </c>
      <c r="Q79" s="8">
        <f>P79-T79</f>
        <v>0</v>
      </c>
      <c r="R79" s="8"/>
      <c r="S79" s="8"/>
      <c r="T79" s="8">
        <f>U79</f>
        <v>354510</v>
      </c>
      <c r="U79" s="39">
        <v>354510</v>
      </c>
      <c r="V79" s="98">
        <f t="shared" si="2"/>
        <v>404510</v>
      </c>
      <c r="W79" s="38"/>
      <c r="X79" s="38"/>
    </row>
    <row r="80" spans="5:24" ht="0.75" customHeight="1">
      <c r="E80" s="8" t="s">
        <v>48</v>
      </c>
      <c r="F80" s="25" t="s">
        <v>169</v>
      </c>
      <c r="G80" s="26">
        <v>3160</v>
      </c>
      <c r="H80" s="214" t="s">
        <v>9</v>
      </c>
      <c r="I80" s="215"/>
      <c r="J80" s="216"/>
      <c r="K80" s="100"/>
      <c r="L80" s="6">
        <f>K80-O80</f>
        <v>0</v>
      </c>
      <c r="M80" s="6"/>
      <c r="N80" s="6"/>
      <c r="O80" s="6"/>
      <c r="P80" s="100"/>
      <c r="Q80" s="6"/>
      <c r="R80" s="6"/>
      <c r="S80" s="6"/>
      <c r="T80" s="6"/>
      <c r="U80" s="6"/>
      <c r="V80" s="98">
        <f aca="true" t="shared" si="30" ref="V80:V101">P80+K80</f>
        <v>0</v>
      </c>
      <c r="W80" s="38"/>
      <c r="X80" s="38"/>
    </row>
    <row r="81" spans="5:24" ht="43.5" customHeight="1" hidden="1">
      <c r="E81" s="8"/>
      <c r="F81" s="25" t="s">
        <v>216</v>
      </c>
      <c r="G81" s="26">
        <v>3172</v>
      </c>
      <c r="H81" s="214" t="s">
        <v>214</v>
      </c>
      <c r="I81" s="215"/>
      <c r="J81" s="216"/>
      <c r="K81" s="100"/>
      <c r="L81" s="6">
        <f>K81-O81</f>
        <v>0</v>
      </c>
      <c r="M81" s="8"/>
      <c r="N81" s="8"/>
      <c r="O81" s="8"/>
      <c r="P81" s="101"/>
      <c r="Q81" s="8"/>
      <c r="R81" s="8"/>
      <c r="S81" s="8"/>
      <c r="T81" s="8"/>
      <c r="U81" s="8"/>
      <c r="V81" s="98">
        <f t="shared" si="30"/>
        <v>0</v>
      </c>
      <c r="W81" s="38"/>
      <c r="X81" s="38"/>
    </row>
    <row r="82" spans="5:24" ht="190.5" customHeight="1">
      <c r="E82" s="8"/>
      <c r="F82" s="58" t="s">
        <v>165</v>
      </c>
      <c r="G82" s="63">
        <v>3230</v>
      </c>
      <c r="H82" s="325" t="s">
        <v>193</v>
      </c>
      <c r="I82" s="326"/>
      <c r="J82" s="327"/>
      <c r="K82" s="100">
        <v>-100000</v>
      </c>
      <c r="L82" s="29">
        <f>K82-O82</f>
        <v>-100000</v>
      </c>
      <c r="M82" s="8"/>
      <c r="N82" s="8"/>
      <c r="O82" s="8"/>
      <c r="P82" s="101"/>
      <c r="Q82" s="8"/>
      <c r="R82" s="8"/>
      <c r="S82" s="8"/>
      <c r="T82" s="8"/>
      <c r="U82" s="8"/>
      <c r="V82" s="98">
        <f t="shared" si="30"/>
        <v>-100000</v>
      </c>
      <c r="W82" s="38"/>
      <c r="X82" s="38"/>
    </row>
    <row r="83" spans="5:24" ht="58.5" customHeight="1" hidden="1">
      <c r="E83" s="8"/>
      <c r="F83" s="58" t="s">
        <v>241</v>
      </c>
      <c r="G83" s="63">
        <v>3240</v>
      </c>
      <c r="H83" s="325" t="s">
        <v>240</v>
      </c>
      <c r="I83" s="326"/>
      <c r="J83" s="327"/>
      <c r="K83" s="100"/>
      <c r="L83" s="29"/>
      <c r="M83" s="8"/>
      <c r="N83" s="8"/>
      <c r="O83" s="8"/>
      <c r="P83" s="101"/>
      <c r="Q83" s="8"/>
      <c r="R83" s="8"/>
      <c r="S83" s="8"/>
      <c r="T83" s="8"/>
      <c r="U83" s="8"/>
      <c r="V83" s="98">
        <f t="shared" si="30"/>
        <v>0</v>
      </c>
      <c r="W83" s="38"/>
      <c r="X83" s="38"/>
    </row>
    <row r="84" spans="5:24" ht="36" customHeight="1">
      <c r="E84" s="8"/>
      <c r="F84" s="58" t="s">
        <v>228</v>
      </c>
      <c r="G84" s="63">
        <v>3242</v>
      </c>
      <c r="H84" s="325" t="s">
        <v>231</v>
      </c>
      <c r="I84" s="326"/>
      <c r="J84" s="327"/>
      <c r="K84" s="100">
        <v>69000</v>
      </c>
      <c r="L84" s="29">
        <f>K84-O84</f>
        <v>69000</v>
      </c>
      <c r="M84" s="8"/>
      <c r="N84" s="8"/>
      <c r="O84" s="8"/>
      <c r="P84" s="101"/>
      <c r="Q84" s="8"/>
      <c r="R84" s="8"/>
      <c r="S84" s="8"/>
      <c r="T84" s="8"/>
      <c r="U84" s="8"/>
      <c r="V84" s="98">
        <f t="shared" si="30"/>
        <v>69000</v>
      </c>
      <c r="W84" s="38"/>
      <c r="X84" s="38"/>
    </row>
    <row r="85" spans="5:24" ht="22.5" customHeight="1" hidden="1">
      <c r="E85" s="8" t="s">
        <v>64</v>
      </c>
      <c r="F85" s="94">
        <v>1000000</v>
      </c>
      <c r="G85" s="94"/>
      <c r="H85" s="217" t="s">
        <v>220</v>
      </c>
      <c r="I85" s="218"/>
      <c r="J85" s="219"/>
      <c r="K85" s="85">
        <f>K87</f>
        <v>0</v>
      </c>
      <c r="L85" s="85">
        <f>L87</f>
        <v>0</v>
      </c>
      <c r="M85" s="85">
        <f>M87</f>
        <v>0</v>
      </c>
      <c r="N85" s="85">
        <f>N87</f>
        <v>0</v>
      </c>
      <c r="O85" s="85">
        <f>O87</f>
        <v>0</v>
      </c>
      <c r="P85" s="85">
        <f aca="true" t="shared" si="31" ref="P85:U85">P87</f>
        <v>0</v>
      </c>
      <c r="Q85" s="85">
        <f t="shared" si="31"/>
        <v>0</v>
      </c>
      <c r="R85" s="85">
        <f t="shared" si="31"/>
        <v>0</v>
      </c>
      <c r="S85" s="85">
        <f t="shared" si="31"/>
        <v>0</v>
      </c>
      <c r="T85" s="85">
        <f t="shared" si="31"/>
        <v>0</v>
      </c>
      <c r="U85" s="85">
        <f t="shared" si="31"/>
        <v>0</v>
      </c>
      <c r="V85" s="98">
        <f t="shared" si="30"/>
        <v>0</v>
      </c>
      <c r="W85" s="38"/>
      <c r="X85" s="38"/>
    </row>
    <row r="86" spans="5:24" ht="24" customHeight="1" hidden="1">
      <c r="E86" s="7">
        <v>24</v>
      </c>
      <c r="F86" s="25">
        <v>1010000</v>
      </c>
      <c r="G86" s="25"/>
      <c r="H86" s="325" t="s">
        <v>220</v>
      </c>
      <c r="I86" s="326"/>
      <c r="J86" s="327"/>
      <c r="K86" s="100"/>
      <c r="L86" s="29"/>
      <c r="M86" s="29"/>
      <c r="N86" s="29"/>
      <c r="O86" s="29"/>
      <c r="P86" s="100"/>
      <c r="Q86" s="29"/>
      <c r="R86" s="29"/>
      <c r="S86" s="29"/>
      <c r="T86" s="29"/>
      <c r="U86" s="29"/>
      <c r="V86" s="98">
        <f t="shared" si="30"/>
        <v>0</v>
      </c>
      <c r="W86" s="38"/>
      <c r="X86" s="38"/>
    </row>
    <row r="87" spans="5:24" ht="25.5" customHeight="1" hidden="1">
      <c r="E87" s="7"/>
      <c r="F87" s="25">
        <v>1014000</v>
      </c>
      <c r="G87" s="25">
        <v>4000</v>
      </c>
      <c r="H87" s="214" t="s">
        <v>101</v>
      </c>
      <c r="I87" s="215"/>
      <c r="J87" s="216"/>
      <c r="K87" s="99">
        <f aca="true" t="shared" si="32" ref="K87:U87">SUM(K88:K92)</f>
        <v>0</v>
      </c>
      <c r="L87" s="118">
        <f t="shared" si="32"/>
        <v>0</v>
      </c>
      <c r="M87" s="118">
        <f t="shared" si="32"/>
        <v>0</v>
      </c>
      <c r="N87" s="118">
        <f t="shared" si="32"/>
        <v>0</v>
      </c>
      <c r="O87" s="118">
        <f t="shared" si="32"/>
        <v>0</v>
      </c>
      <c r="P87" s="99">
        <f t="shared" si="32"/>
        <v>0</v>
      </c>
      <c r="Q87" s="118">
        <f t="shared" si="32"/>
        <v>0</v>
      </c>
      <c r="R87" s="118">
        <f t="shared" si="32"/>
        <v>0</v>
      </c>
      <c r="S87" s="118">
        <f t="shared" si="32"/>
        <v>0</v>
      </c>
      <c r="T87" s="118">
        <f t="shared" si="32"/>
        <v>0</v>
      </c>
      <c r="U87" s="118">
        <f t="shared" si="32"/>
        <v>0</v>
      </c>
      <c r="V87" s="98">
        <f t="shared" si="30"/>
        <v>0</v>
      </c>
      <c r="W87" s="65"/>
      <c r="X87" s="65"/>
    </row>
    <row r="88" spans="5:24" ht="25.5" customHeight="1" hidden="1">
      <c r="E88" s="7">
        <v>110000</v>
      </c>
      <c r="F88" s="30">
        <v>1014030</v>
      </c>
      <c r="G88" s="30">
        <v>4030</v>
      </c>
      <c r="H88" s="264" t="s">
        <v>219</v>
      </c>
      <c r="I88" s="265"/>
      <c r="J88" s="266"/>
      <c r="K88" s="101"/>
      <c r="L88" s="39">
        <f>K88-O88</f>
        <v>0</v>
      </c>
      <c r="M88" s="39"/>
      <c r="N88" s="39"/>
      <c r="O88" s="39"/>
      <c r="P88" s="101"/>
      <c r="Q88" s="39">
        <f>P88-T88</f>
        <v>0</v>
      </c>
      <c r="R88" s="39"/>
      <c r="S88" s="39"/>
      <c r="T88" s="39"/>
      <c r="U88" s="66">
        <f>T88</f>
        <v>0</v>
      </c>
      <c r="V88" s="98">
        <f t="shared" si="30"/>
        <v>0</v>
      </c>
      <c r="W88" s="65"/>
      <c r="X88" s="65"/>
    </row>
    <row r="89" spans="5:24" ht="22.5" customHeight="1" hidden="1">
      <c r="E89" s="11">
        <v>110201</v>
      </c>
      <c r="F89" s="30">
        <v>1014040</v>
      </c>
      <c r="G89" s="30">
        <v>4040</v>
      </c>
      <c r="H89" s="264" t="s">
        <v>194</v>
      </c>
      <c r="I89" s="265"/>
      <c r="J89" s="266"/>
      <c r="K89" s="101"/>
      <c r="L89" s="39">
        <f>K89-O89</f>
        <v>0</v>
      </c>
      <c r="M89" s="39"/>
      <c r="N89" s="39"/>
      <c r="O89" s="39"/>
      <c r="P89" s="101"/>
      <c r="Q89" s="39">
        <f>P89-T89</f>
        <v>0</v>
      </c>
      <c r="R89" s="39"/>
      <c r="S89" s="39"/>
      <c r="T89" s="39"/>
      <c r="U89" s="39"/>
      <c r="V89" s="98">
        <f t="shared" si="30"/>
        <v>0</v>
      </c>
      <c r="W89" s="65"/>
      <c r="X89" s="65"/>
    </row>
    <row r="90" spans="5:24" ht="28.5" customHeight="1" hidden="1">
      <c r="E90" s="11">
        <v>110202</v>
      </c>
      <c r="F90" s="30">
        <v>1014060</v>
      </c>
      <c r="G90" s="82">
        <v>4060</v>
      </c>
      <c r="H90" s="264" t="s">
        <v>195</v>
      </c>
      <c r="I90" s="265"/>
      <c r="J90" s="266"/>
      <c r="K90" s="101"/>
      <c r="L90" s="39">
        <f>K90-O90</f>
        <v>0</v>
      </c>
      <c r="M90" s="39"/>
      <c r="N90" s="39"/>
      <c r="O90" s="39"/>
      <c r="P90" s="101"/>
      <c r="Q90" s="39">
        <f>P90-T90</f>
        <v>0</v>
      </c>
      <c r="R90" s="39"/>
      <c r="S90" s="39"/>
      <c r="T90" s="39"/>
      <c r="U90" s="39"/>
      <c r="V90" s="98">
        <f t="shared" si="30"/>
        <v>0</v>
      </c>
      <c r="W90" s="65"/>
      <c r="X90" s="65"/>
    </row>
    <row r="91" spans="5:24" ht="22.5" customHeight="1" hidden="1">
      <c r="E91" s="11"/>
      <c r="F91" s="30">
        <v>1014080</v>
      </c>
      <c r="G91" s="30">
        <v>4080</v>
      </c>
      <c r="H91" s="264" t="s">
        <v>52</v>
      </c>
      <c r="I91" s="265"/>
      <c r="J91" s="266"/>
      <c r="K91" s="101"/>
      <c r="L91" s="39">
        <f>K91-O91</f>
        <v>0</v>
      </c>
      <c r="M91" s="39"/>
      <c r="N91" s="39"/>
      <c r="O91" s="39"/>
      <c r="P91" s="101"/>
      <c r="Q91" s="39">
        <f>P91-T91</f>
        <v>0</v>
      </c>
      <c r="R91" s="39"/>
      <c r="S91" s="39"/>
      <c r="T91" s="39"/>
      <c r="U91" s="39"/>
      <c r="V91" s="98">
        <f>P91+K91</f>
        <v>0</v>
      </c>
      <c r="W91" s="65"/>
      <c r="X91" s="65"/>
    </row>
    <row r="92" spans="5:24" ht="28.5" customHeight="1" hidden="1">
      <c r="E92" s="11">
        <v>110204</v>
      </c>
      <c r="F92" s="30">
        <v>1011100</v>
      </c>
      <c r="G92" s="30">
        <v>1100</v>
      </c>
      <c r="H92" s="264" t="s">
        <v>196</v>
      </c>
      <c r="I92" s="265"/>
      <c r="J92" s="266"/>
      <c r="K92" s="101">
        <v>0</v>
      </c>
      <c r="L92" s="39">
        <f>K92-O92</f>
        <v>0</v>
      </c>
      <c r="M92" s="39">
        <v>0</v>
      </c>
      <c r="N92" s="39"/>
      <c r="O92" s="39"/>
      <c r="P92" s="101"/>
      <c r="Q92" s="39">
        <f>P92-T92</f>
        <v>0</v>
      </c>
      <c r="R92" s="39"/>
      <c r="S92" s="39"/>
      <c r="T92" s="39"/>
      <c r="U92" s="39"/>
      <c r="V92" s="98">
        <f t="shared" si="30"/>
        <v>0</v>
      </c>
      <c r="W92" s="65"/>
      <c r="X92" s="65"/>
    </row>
    <row r="93" spans="5:24" ht="42.75" customHeight="1">
      <c r="E93" s="11">
        <v>110502</v>
      </c>
      <c r="F93" s="94">
        <v>3100000</v>
      </c>
      <c r="G93" s="94"/>
      <c r="H93" s="217" t="s">
        <v>217</v>
      </c>
      <c r="I93" s="218"/>
      <c r="J93" s="219"/>
      <c r="K93" s="85">
        <f aca="true" t="shared" si="33" ref="K93:U93">K94</f>
        <v>92500</v>
      </c>
      <c r="L93" s="85">
        <f t="shared" si="33"/>
        <v>92500</v>
      </c>
      <c r="M93" s="85">
        <f t="shared" si="33"/>
        <v>65574</v>
      </c>
      <c r="N93" s="85">
        <f t="shared" si="33"/>
        <v>0</v>
      </c>
      <c r="O93" s="85">
        <f t="shared" si="33"/>
        <v>0</v>
      </c>
      <c r="P93" s="85">
        <f t="shared" si="33"/>
        <v>0</v>
      </c>
      <c r="Q93" s="85">
        <f t="shared" si="33"/>
        <v>0</v>
      </c>
      <c r="R93" s="85">
        <f t="shared" si="33"/>
        <v>0</v>
      </c>
      <c r="S93" s="85">
        <f t="shared" si="33"/>
        <v>0</v>
      </c>
      <c r="T93" s="85">
        <f t="shared" si="33"/>
        <v>0</v>
      </c>
      <c r="U93" s="85">
        <f t="shared" si="33"/>
        <v>0</v>
      </c>
      <c r="V93" s="98">
        <f t="shared" si="30"/>
        <v>92500</v>
      </c>
      <c r="W93" s="65"/>
      <c r="X93" s="65"/>
    </row>
    <row r="94" spans="5:24" ht="35.25" customHeight="1">
      <c r="E94" s="7"/>
      <c r="F94" s="25">
        <v>3110100</v>
      </c>
      <c r="G94" s="74" t="s">
        <v>85</v>
      </c>
      <c r="H94" s="307" t="s">
        <v>99</v>
      </c>
      <c r="I94" s="308"/>
      <c r="J94" s="309"/>
      <c r="K94" s="100">
        <f>SUM(K95:K96)</f>
        <v>92500</v>
      </c>
      <c r="L94" s="29">
        <f aca="true" t="shared" si="34" ref="L94:V94">SUM(L95:L96)</f>
        <v>92500</v>
      </c>
      <c r="M94" s="29">
        <f t="shared" si="34"/>
        <v>65574</v>
      </c>
      <c r="N94" s="29">
        <f t="shared" si="34"/>
        <v>0</v>
      </c>
      <c r="O94" s="29">
        <f t="shared" si="34"/>
        <v>0</v>
      </c>
      <c r="P94" s="100">
        <f t="shared" si="34"/>
        <v>0</v>
      </c>
      <c r="Q94" s="29">
        <f t="shared" si="34"/>
        <v>0</v>
      </c>
      <c r="R94" s="29">
        <f t="shared" si="34"/>
        <v>0</v>
      </c>
      <c r="S94" s="29">
        <f t="shared" si="34"/>
        <v>0</v>
      </c>
      <c r="T94" s="29">
        <f t="shared" si="34"/>
        <v>0</v>
      </c>
      <c r="U94" s="29">
        <f t="shared" si="34"/>
        <v>0</v>
      </c>
      <c r="V94" s="85">
        <f t="shared" si="34"/>
        <v>92500</v>
      </c>
      <c r="W94" s="65"/>
      <c r="X94" s="65"/>
    </row>
    <row r="95" spans="5:24" ht="74.25" customHeight="1">
      <c r="E95" s="6" t="s">
        <v>26</v>
      </c>
      <c r="F95" s="75" t="s">
        <v>171</v>
      </c>
      <c r="G95" s="75" t="s">
        <v>130</v>
      </c>
      <c r="H95" s="350" t="s">
        <v>126</v>
      </c>
      <c r="I95" s="351"/>
      <c r="J95" s="352"/>
      <c r="K95" s="101">
        <v>80000</v>
      </c>
      <c r="L95" s="39">
        <f>K95-O95</f>
        <v>80000</v>
      </c>
      <c r="M95" s="39">
        <v>65574</v>
      </c>
      <c r="N95" s="39"/>
      <c r="O95" s="39"/>
      <c r="P95" s="101"/>
      <c r="Q95" s="39">
        <f>P95-T95</f>
        <v>0</v>
      </c>
      <c r="R95" s="39"/>
      <c r="S95" s="39"/>
      <c r="T95" s="39"/>
      <c r="U95" s="39"/>
      <c r="V95" s="98">
        <f t="shared" si="30"/>
        <v>80000</v>
      </c>
      <c r="W95" s="65"/>
      <c r="X95" s="65"/>
    </row>
    <row r="96" spans="5:24" ht="33.75" customHeight="1">
      <c r="E96" s="6"/>
      <c r="F96" s="78">
        <v>3110180</v>
      </c>
      <c r="G96" s="78" t="s">
        <v>123</v>
      </c>
      <c r="H96" s="220" t="s">
        <v>179</v>
      </c>
      <c r="I96" s="221"/>
      <c r="J96" s="222"/>
      <c r="K96" s="101">
        <v>12500</v>
      </c>
      <c r="L96" s="39">
        <f>K96-O96</f>
        <v>12500</v>
      </c>
      <c r="M96" s="39"/>
      <c r="N96" s="39"/>
      <c r="O96" s="39"/>
      <c r="P96" s="101"/>
      <c r="Q96" s="39"/>
      <c r="R96" s="39"/>
      <c r="S96" s="39"/>
      <c r="T96" s="39"/>
      <c r="U96" s="39"/>
      <c r="V96" s="98">
        <f t="shared" si="30"/>
        <v>12500</v>
      </c>
      <c r="W96" s="65"/>
      <c r="X96" s="65"/>
    </row>
    <row r="97" spans="5:24" ht="28.5" customHeight="1">
      <c r="E97" s="8" t="s">
        <v>27</v>
      </c>
      <c r="F97" s="94">
        <v>3700000</v>
      </c>
      <c r="G97" s="94"/>
      <c r="H97" s="217" t="s">
        <v>174</v>
      </c>
      <c r="I97" s="218"/>
      <c r="J97" s="219"/>
      <c r="K97" s="85">
        <f>K98</f>
        <v>1754799</v>
      </c>
      <c r="L97" s="85">
        <f aca="true" t="shared" si="35" ref="L97:V98">L98</f>
        <v>87300</v>
      </c>
      <c r="M97" s="85">
        <f t="shared" si="35"/>
        <v>0</v>
      </c>
      <c r="N97" s="85">
        <f t="shared" si="35"/>
        <v>0</v>
      </c>
      <c r="O97" s="85">
        <f t="shared" si="35"/>
        <v>1667499</v>
      </c>
      <c r="P97" s="85">
        <f t="shared" si="35"/>
        <v>540000</v>
      </c>
      <c r="Q97" s="85">
        <f t="shared" si="35"/>
        <v>0</v>
      </c>
      <c r="R97" s="85">
        <f t="shared" si="35"/>
        <v>0</v>
      </c>
      <c r="S97" s="85">
        <f t="shared" si="35"/>
        <v>0</v>
      </c>
      <c r="T97" s="85">
        <f t="shared" si="35"/>
        <v>540000</v>
      </c>
      <c r="U97" s="85">
        <f t="shared" si="35"/>
        <v>540000</v>
      </c>
      <c r="V97" s="98">
        <f t="shared" si="30"/>
        <v>2294799</v>
      </c>
      <c r="W97" s="65"/>
      <c r="X97" s="65"/>
    </row>
    <row r="98" spans="5:24" ht="33.75" customHeight="1">
      <c r="E98" s="7">
        <v>76</v>
      </c>
      <c r="F98" s="25">
        <v>3710000</v>
      </c>
      <c r="G98" s="25"/>
      <c r="H98" s="214" t="s">
        <v>174</v>
      </c>
      <c r="I98" s="215"/>
      <c r="J98" s="216"/>
      <c r="K98" s="100">
        <f>K99</f>
        <v>1754799</v>
      </c>
      <c r="L98" s="29">
        <f t="shared" si="35"/>
        <v>87300</v>
      </c>
      <c r="M98" s="29">
        <f t="shared" si="35"/>
        <v>0</v>
      </c>
      <c r="N98" s="29">
        <f t="shared" si="35"/>
        <v>0</v>
      </c>
      <c r="O98" s="29">
        <f t="shared" si="35"/>
        <v>1667499</v>
      </c>
      <c r="P98" s="100">
        <f t="shared" si="35"/>
        <v>540000</v>
      </c>
      <c r="Q98" s="29">
        <f t="shared" si="35"/>
        <v>0</v>
      </c>
      <c r="R98" s="29">
        <f t="shared" si="35"/>
        <v>0</v>
      </c>
      <c r="S98" s="29">
        <f t="shared" si="35"/>
        <v>0</v>
      </c>
      <c r="T98" s="29">
        <f t="shared" si="35"/>
        <v>540000</v>
      </c>
      <c r="U98" s="29">
        <f t="shared" si="35"/>
        <v>540000</v>
      </c>
      <c r="V98" s="85">
        <f t="shared" si="35"/>
        <v>2294799</v>
      </c>
      <c r="W98" s="65"/>
      <c r="X98" s="65"/>
    </row>
    <row r="99" spans="5:24" ht="35.25" customHeight="1">
      <c r="E99" s="11">
        <v>250102</v>
      </c>
      <c r="F99" s="25">
        <v>3719000</v>
      </c>
      <c r="G99" s="25">
        <v>9000</v>
      </c>
      <c r="H99" s="214" t="s">
        <v>175</v>
      </c>
      <c r="I99" s="215"/>
      <c r="J99" s="216"/>
      <c r="K99" s="100">
        <f>SUM(K100:K101)</f>
        <v>1754799</v>
      </c>
      <c r="L99" s="29">
        <f aca="true" t="shared" si="36" ref="L99:U99">SUM(L100:L101)</f>
        <v>87300</v>
      </c>
      <c r="M99" s="29">
        <f t="shared" si="36"/>
        <v>0</v>
      </c>
      <c r="N99" s="29">
        <f t="shared" si="36"/>
        <v>0</v>
      </c>
      <c r="O99" s="29">
        <f t="shared" si="36"/>
        <v>1667499</v>
      </c>
      <c r="P99" s="100">
        <f t="shared" si="36"/>
        <v>540000</v>
      </c>
      <c r="Q99" s="29">
        <f t="shared" si="36"/>
        <v>0</v>
      </c>
      <c r="R99" s="29">
        <f t="shared" si="36"/>
        <v>0</v>
      </c>
      <c r="S99" s="29">
        <f t="shared" si="36"/>
        <v>0</v>
      </c>
      <c r="T99" s="29">
        <f t="shared" si="36"/>
        <v>540000</v>
      </c>
      <c r="U99" s="29">
        <f t="shared" si="36"/>
        <v>540000</v>
      </c>
      <c r="V99" s="98">
        <f t="shared" si="30"/>
        <v>2294799</v>
      </c>
      <c r="W99" s="65"/>
      <c r="X99" s="65"/>
    </row>
    <row r="100" spans="5:24" ht="87.75" customHeight="1">
      <c r="E100" s="11"/>
      <c r="F100" s="30">
        <v>3719570</v>
      </c>
      <c r="G100" s="30">
        <v>9570</v>
      </c>
      <c r="H100" s="264" t="s">
        <v>257</v>
      </c>
      <c r="I100" s="265"/>
      <c r="J100" s="266"/>
      <c r="K100" s="101">
        <v>1667499</v>
      </c>
      <c r="L100" s="8"/>
      <c r="M100" s="39"/>
      <c r="N100" s="39"/>
      <c r="O100" s="39">
        <v>1667499</v>
      </c>
      <c r="P100" s="101"/>
      <c r="Q100" s="39"/>
      <c r="R100" s="39"/>
      <c r="S100" s="39"/>
      <c r="T100" s="39"/>
      <c r="U100" s="39"/>
      <c r="V100" s="98">
        <f t="shared" si="30"/>
        <v>1667499</v>
      </c>
      <c r="W100" s="65"/>
      <c r="X100" s="65"/>
    </row>
    <row r="101" spans="5:24" ht="28.5" customHeight="1">
      <c r="E101" s="11"/>
      <c r="F101" s="30">
        <v>3719770</v>
      </c>
      <c r="G101" s="30">
        <v>9770</v>
      </c>
      <c r="H101" s="264" t="s">
        <v>255</v>
      </c>
      <c r="I101" s="265"/>
      <c r="J101" s="266"/>
      <c r="K101" s="101">
        <v>87300</v>
      </c>
      <c r="L101" s="8">
        <f>K101-O101</f>
        <v>87300</v>
      </c>
      <c r="M101" s="6"/>
      <c r="N101" s="6"/>
      <c r="O101" s="6"/>
      <c r="P101" s="100">
        <v>540000</v>
      </c>
      <c r="Q101" s="8">
        <f>P101-T101</f>
        <v>0</v>
      </c>
      <c r="R101" s="6"/>
      <c r="S101" s="6"/>
      <c r="T101" s="6">
        <f>U101</f>
        <v>540000</v>
      </c>
      <c r="U101" s="6">
        <v>540000</v>
      </c>
      <c r="V101" s="98">
        <f t="shared" si="30"/>
        <v>627300</v>
      </c>
      <c r="W101" s="65"/>
      <c r="X101" s="65"/>
    </row>
    <row r="102" spans="5:24" ht="41.25" customHeight="1">
      <c r="E102" s="11">
        <v>250380</v>
      </c>
      <c r="F102" s="84"/>
      <c r="G102" s="84"/>
      <c r="H102" s="217" t="s">
        <v>73</v>
      </c>
      <c r="I102" s="218"/>
      <c r="J102" s="219"/>
      <c r="K102" s="141">
        <f aca="true" t="shared" si="37" ref="K102:V102">K97+K93+K85+K47+K33+K18+K14</f>
        <v>6003877.43</v>
      </c>
      <c r="L102" s="141">
        <f t="shared" si="37"/>
        <v>4336378.43</v>
      </c>
      <c r="M102" s="141">
        <f t="shared" si="37"/>
        <v>-429128</v>
      </c>
      <c r="N102" s="141">
        <f t="shared" si="37"/>
        <v>1720000</v>
      </c>
      <c r="O102" s="141">
        <f t="shared" si="37"/>
        <v>1667499</v>
      </c>
      <c r="P102" s="141">
        <f t="shared" si="37"/>
        <v>3713748.71</v>
      </c>
      <c r="Q102" s="107">
        <f t="shared" si="37"/>
        <v>0</v>
      </c>
      <c r="R102" s="107">
        <f t="shared" si="37"/>
        <v>0</v>
      </c>
      <c r="S102" s="107">
        <f t="shared" si="37"/>
        <v>0</v>
      </c>
      <c r="T102" s="141">
        <f t="shared" si="37"/>
        <v>3713748.71</v>
      </c>
      <c r="U102" s="141">
        <f t="shared" si="37"/>
        <v>3713748.71</v>
      </c>
      <c r="V102" s="141">
        <f t="shared" si="37"/>
        <v>9717626.14</v>
      </c>
      <c r="W102" s="38"/>
      <c r="X102" s="38"/>
    </row>
    <row r="103" spans="5:24" ht="12.75"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</row>
    <row r="104" spans="5:24" ht="18.75">
      <c r="E104" s="38"/>
      <c r="F104" s="38"/>
      <c r="G104" s="9" t="s">
        <v>20</v>
      </c>
      <c r="H104" s="42"/>
      <c r="I104" s="42"/>
      <c r="J104" s="42"/>
      <c r="K104" s="42"/>
      <c r="L104" s="42"/>
      <c r="M104" s="42"/>
      <c r="N104" s="42"/>
      <c r="O104" s="43"/>
      <c r="P104" s="43"/>
      <c r="Q104" s="375" t="s">
        <v>21</v>
      </c>
      <c r="R104" s="375"/>
      <c r="S104" s="1"/>
      <c r="T104" s="38"/>
      <c r="U104" s="38"/>
      <c r="V104" s="38"/>
      <c r="W104" s="38"/>
      <c r="X104" s="38"/>
    </row>
    <row r="105" spans="5:24" ht="12.75"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</row>
    <row r="106" spans="5:24" ht="12.75"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</row>
    <row r="107" spans="5:24" ht="12.75"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</row>
    <row r="108" spans="5:24" ht="12.75"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</row>
    <row r="109" spans="5:24" ht="12.75"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</row>
    <row r="110" spans="5:24" ht="12.75"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</row>
    <row r="111" spans="5:24" ht="12.75"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</row>
    <row r="112" spans="5:24" ht="12.75"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</row>
    <row r="113" spans="5:24" ht="12.75"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</row>
    <row r="114" spans="5:24" ht="12.75">
      <c r="E114" s="38"/>
      <c r="W114" s="38"/>
      <c r="X114" s="38"/>
    </row>
  </sheetData>
  <sheetProtection/>
  <mergeCells count="108">
    <mergeCell ref="H56:J56"/>
    <mergeCell ref="H39:J39"/>
    <mergeCell ref="Q104:R104"/>
    <mergeCell ref="H64:J64"/>
    <mergeCell ref="H63:J63"/>
    <mergeCell ref="H41:J41"/>
    <mergeCell ref="H48:J48"/>
    <mergeCell ref="H52:J52"/>
    <mergeCell ref="H49:J49"/>
    <mergeCell ref="H47:J47"/>
    <mergeCell ref="H55:J55"/>
    <mergeCell ref="H29:J29"/>
    <mergeCell ref="H60:J60"/>
    <mergeCell ref="H34:J34"/>
    <mergeCell ref="H46:J46"/>
    <mergeCell ref="H36:J36"/>
    <mergeCell ref="H37:J37"/>
    <mergeCell ref="H44:J44"/>
    <mergeCell ref="H35:J35"/>
    <mergeCell ref="H38:J38"/>
    <mergeCell ref="H40:J40"/>
    <mergeCell ref="H15:J15"/>
    <mergeCell ref="H45:J45"/>
    <mergeCell ref="H33:J33"/>
    <mergeCell ref="H16:J16"/>
    <mergeCell ref="H17:J17"/>
    <mergeCell ref="H19:J19"/>
    <mergeCell ref="H22:J22"/>
    <mergeCell ref="H31:J31"/>
    <mergeCell ref="H30:J30"/>
    <mergeCell ref="H25:J25"/>
    <mergeCell ref="P9:U9"/>
    <mergeCell ref="H28:J28"/>
    <mergeCell ref="E9:E13"/>
    <mergeCell ref="H9:J13"/>
    <mergeCell ref="L11:L13"/>
    <mergeCell ref="O11:O13"/>
    <mergeCell ref="K9:O9"/>
    <mergeCell ref="F9:F13"/>
    <mergeCell ref="G9:G13"/>
    <mergeCell ref="H27:J27"/>
    <mergeCell ref="H84:J84"/>
    <mergeCell ref="H80:J80"/>
    <mergeCell ref="V9:V13"/>
    <mergeCell ref="K10:K13"/>
    <mergeCell ref="M10:N10"/>
    <mergeCell ref="P10:P13"/>
    <mergeCell ref="Q10:Q13"/>
    <mergeCell ref="R10:S10"/>
    <mergeCell ref="T10:T13"/>
    <mergeCell ref="M11:N12"/>
    <mergeCell ref="H57:J57"/>
    <mergeCell ref="H58:J58"/>
    <mergeCell ref="H98:J98"/>
    <mergeCell ref="H90:J90"/>
    <mergeCell ref="H92:J92"/>
    <mergeCell ref="H68:J68"/>
    <mergeCell ref="H78:J78"/>
    <mergeCell ref="H89:J89"/>
    <mergeCell ref="H88:J88"/>
    <mergeCell ref="H87:J87"/>
    <mergeCell ref="H79:J79"/>
    <mergeCell ref="H62:J62"/>
    <mergeCell ref="H73:J73"/>
    <mergeCell ref="H70:J70"/>
    <mergeCell ref="H77:J77"/>
    <mergeCell ref="H67:J67"/>
    <mergeCell ref="H75:J75"/>
    <mergeCell ref="H5:U5"/>
    <mergeCell ref="U12:U13"/>
    <mergeCell ref="H26:J26"/>
    <mergeCell ref="H23:J23"/>
    <mergeCell ref="H14:J14"/>
    <mergeCell ref="H18:J18"/>
    <mergeCell ref="H21:J21"/>
    <mergeCell ref="H24:J24"/>
    <mergeCell ref="H20:J20"/>
    <mergeCell ref="R11:S12"/>
    <mergeCell ref="H102:J102"/>
    <mergeCell ref="H86:J86"/>
    <mergeCell ref="H101:J101"/>
    <mergeCell ref="H61:J61"/>
    <mergeCell ref="H85:J85"/>
    <mergeCell ref="H76:J76"/>
    <mergeCell ref="H65:J65"/>
    <mergeCell ref="H66:J66"/>
    <mergeCell ref="H69:J69"/>
    <mergeCell ref="H71:J71"/>
    <mergeCell ref="H59:J59"/>
    <mergeCell ref="H83:J83"/>
    <mergeCell ref="H100:J100"/>
    <mergeCell ref="H99:J99"/>
    <mergeCell ref="H95:J95"/>
    <mergeCell ref="H97:J97"/>
    <mergeCell ref="H93:J93"/>
    <mergeCell ref="H96:J96"/>
    <mergeCell ref="H94:J94"/>
    <mergeCell ref="H91:J91"/>
    <mergeCell ref="H72:J72"/>
    <mergeCell ref="H82:J82"/>
    <mergeCell ref="H81:J81"/>
    <mergeCell ref="H74:J74"/>
    <mergeCell ref="H42:J42"/>
    <mergeCell ref="H43:J43"/>
    <mergeCell ref="H51:J51"/>
    <mergeCell ref="H54:J54"/>
    <mergeCell ref="H50:J50"/>
    <mergeCell ref="H53:J53"/>
  </mergeCells>
  <printOptions/>
  <pageMargins left="0.75" right="0.75" top="1" bottom="1" header="0.5" footer="0.5"/>
  <pageSetup horizontalDpi="600" verticalDpi="600" orientation="landscape" paperSize="9" scale="40" r:id="rId1"/>
  <rowBreaks count="1" manualBreakCount="1">
    <brk id="46" min="5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Anatoliy</cp:lastModifiedBy>
  <cp:lastPrinted>2018-05-08T06:50:07Z</cp:lastPrinted>
  <dcterms:created xsi:type="dcterms:W3CDTF">2010-05-04T14:03:20Z</dcterms:created>
  <dcterms:modified xsi:type="dcterms:W3CDTF">2018-05-08T06:54:35Z</dcterms:modified>
  <cp:category/>
  <cp:version/>
  <cp:contentType/>
  <cp:contentStatus/>
</cp:coreProperties>
</file>